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bara.LOCAL\Desktop\"/>
    </mc:Choice>
  </mc:AlternateContent>
  <xr:revisionPtr revIDLastSave="0" documentId="13_ncr:1_{E785B5B3-C4D8-43C6-988C-FBAE517E8139}" xr6:coauthVersionLast="47" xr6:coauthVersionMax="47" xr10:uidLastSave="{00000000-0000-0000-0000-000000000000}"/>
  <bookViews>
    <workbookView xWindow="-120" yWindow="-120" windowWidth="29040" windowHeight="17640" xr2:uid="{BE08306F-8300-4663-801E-57168DBFB960}"/>
  </bookViews>
  <sheets>
    <sheet name="VODA" sheetId="1" r:id="rId1"/>
    <sheet name="VODA I ODVODNJA" sheetId="2" r:id="rId2"/>
    <sheet name="VODA, ODVODNJA I PROČIŠĆAVANJE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8" i="3" l="1"/>
  <c r="N128" i="3"/>
  <c r="N70" i="3"/>
  <c r="N46" i="3"/>
  <c r="N22" i="3"/>
  <c r="K125" i="3"/>
  <c r="K124" i="3"/>
  <c r="K123" i="3"/>
  <c r="K92" i="3"/>
  <c r="K93" i="3"/>
  <c r="K94" i="3"/>
  <c r="K65" i="3"/>
  <c r="K66" i="3"/>
  <c r="K67" i="3"/>
  <c r="K41" i="3"/>
  <c r="K42" i="3"/>
  <c r="K43" i="3"/>
  <c r="K21" i="3"/>
  <c r="K17" i="3"/>
  <c r="K18" i="3"/>
  <c r="K19" i="3"/>
  <c r="K102" i="3"/>
  <c r="K103" i="3"/>
  <c r="K109" i="3"/>
  <c r="K110" i="3"/>
  <c r="K74" i="3"/>
  <c r="K97" i="3" s="1"/>
  <c r="K75" i="3"/>
  <c r="K80" i="3"/>
  <c r="K96" i="3" s="1"/>
  <c r="K81" i="3"/>
  <c r="K50" i="3"/>
  <c r="K51" i="3"/>
  <c r="K55" i="3"/>
  <c r="K56" i="3"/>
  <c r="K29" i="3"/>
  <c r="K30" i="3"/>
  <c r="K33" i="3"/>
  <c r="K34" i="3"/>
  <c r="K12" i="3"/>
  <c r="K11" i="3"/>
  <c r="K9" i="3"/>
  <c r="K8" i="3"/>
  <c r="K22" i="3" s="1"/>
  <c r="D121" i="3"/>
  <c r="D122" i="3"/>
  <c r="D123" i="3"/>
  <c r="D124" i="3"/>
  <c r="D125" i="3"/>
  <c r="D126" i="3"/>
  <c r="D92" i="3"/>
  <c r="D93" i="3"/>
  <c r="D94" i="3"/>
  <c r="D95" i="3"/>
  <c r="D65" i="3"/>
  <c r="D66" i="3"/>
  <c r="D67" i="3"/>
  <c r="D68" i="3"/>
  <c r="D44" i="3"/>
  <c r="D43" i="3"/>
  <c r="D42" i="3"/>
  <c r="D41" i="3"/>
  <c r="D18" i="3"/>
  <c r="D19" i="3"/>
  <c r="D20" i="3"/>
  <c r="D17" i="3"/>
  <c r="I70" i="2"/>
  <c r="I71" i="2"/>
  <c r="I72" i="2"/>
  <c r="I95" i="2"/>
  <c r="I96" i="2"/>
  <c r="I94" i="2"/>
  <c r="I88" i="2"/>
  <c r="I87" i="2"/>
  <c r="I65" i="2"/>
  <c r="I64" i="2"/>
  <c r="I81" i="2"/>
  <c r="I80" i="2"/>
  <c r="I98" i="2" s="1"/>
  <c r="I58" i="2"/>
  <c r="I59" i="2"/>
  <c r="I51" i="2"/>
  <c r="I50" i="2"/>
  <c r="I49" i="2"/>
  <c r="I32" i="2"/>
  <c r="I31" i="2"/>
  <c r="I30" i="2"/>
  <c r="I45" i="2"/>
  <c r="I44" i="2"/>
  <c r="I27" i="2"/>
  <c r="I26" i="2"/>
  <c r="I40" i="2"/>
  <c r="I39" i="2"/>
  <c r="I23" i="2"/>
  <c r="I22" i="2"/>
  <c r="I7" i="2"/>
  <c r="I13" i="2"/>
  <c r="I14" i="2"/>
  <c r="I15" i="2"/>
  <c r="D97" i="2"/>
  <c r="D96" i="2"/>
  <c r="D95" i="2"/>
  <c r="D94" i="2"/>
  <c r="D73" i="2"/>
  <c r="D72" i="2"/>
  <c r="D71" i="2"/>
  <c r="D70" i="2"/>
  <c r="D52" i="2"/>
  <c r="D51" i="2"/>
  <c r="D50" i="2"/>
  <c r="D49" i="2"/>
  <c r="D33" i="2"/>
  <c r="D32" i="2"/>
  <c r="D31" i="2"/>
  <c r="D30" i="2"/>
  <c r="D29" i="2"/>
  <c r="D15" i="2"/>
  <c r="D16" i="2"/>
  <c r="D14" i="2"/>
  <c r="D13" i="2"/>
  <c r="I68" i="1"/>
  <c r="I69" i="1"/>
  <c r="I70" i="1"/>
  <c r="I52" i="1"/>
  <c r="I53" i="1"/>
  <c r="I54" i="1"/>
  <c r="I62" i="1"/>
  <c r="I61" i="1"/>
  <c r="I72" i="1" s="1"/>
  <c r="I73" i="1" s="1"/>
  <c r="I47" i="1"/>
  <c r="I46" i="1"/>
  <c r="D70" i="1"/>
  <c r="D71" i="1"/>
  <c r="D69" i="1"/>
  <c r="D68" i="1"/>
  <c r="D55" i="1"/>
  <c r="D26" i="1"/>
  <c r="D13" i="1"/>
  <c r="D40" i="1"/>
  <c r="D46" i="1"/>
  <c r="D54" i="1"/>
  <c r="D53" i="1"/>
  <c r="D52" i="1"/>
  <c r="D51" i="1"/>
  <c r="I39" i="1"/>
  <c r="I38" i="1"/>
  <c r="I37" i="1"/>
  <c r="I33" i="1"/>
  <c r="I32" i="1"/>
  <c r="D36" i="1"/>
  <c r="D37" i="1"/>
  <c r="D38" i="1"/>
  <c r="D39" i="1"/>
  <c r="I23" i="1"/>
  <c r="I24" i="1"/>
  <c r="I25" i="1"/>
  <c r="I19" i="1"/>
  <c r="I20" i="1"/>
  <c r="D25" i="1"/>
  <c r="D24" i="1"/>
  <c r="D23" i="1"/>
  <c r="I8" i="1"/>
  <c r="I10" i="1"/>
  <c r="I11" i="1"/>
  <c r="I12" i="1"/>
  <c r="I7" i="1"/>
  <c r="I14" i="1" s="1"/>
  <c r="D11" i="1"/>
  <c r="D12" i="1"/>
  <c r="D10" i="1"/>
  <c r="D67" i="1"/>
  <c r="D66" i="1"/>
  <c r="D65" i="1"/>
  <c r="D64" i="1"/>
  <c r="D63" i="1"/>
  <c r="D62" i="1"/>
  <c r="D61" i="1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50" i="1"/>
  <c r="D49" i="1"/>
  <c r="D48" i="1"/>
  <c r="D47" i="1"/>
  <c r="D69" i="2"/>
  <c r="D68" i="2"/>
  <c r="D67" i="2"/>
  <c r="D66" i="2"/>
  <c r="D65" i="2"/>
  <c r="D64" i="2"/>
  <c r="D63" i="2"/>
  <c r="D62" i="2"/>
  <c r="D61" i="2"/>
  <c r="D60" i="2"/>
  <c r="D59" i="2"/>
  <c r="D58" i="2"/>
  <c r="D35" i="1"/>
  <c r="D34" i="1"/>
  <c r="D33" i="1"/>
  <c r="D32" i="1"/>
  <c r="D48" i="2"/>
  <c r="D47" i="2"/>
  <c r="D46" i="2"/>
  <c r="D45" i="2"/>
  <c r="D44" i="2"/>
  <c r="D43" i="2"/>
  <c r="D42" i="2"/>
  <c r="D41" i="2"/>
  <c r="D40" i="2"/>
  <c r="D39" i="2"/>
  <c r="D115" i="3"/>
  <c r="D108" i="3"/>
  <c r="D120" i="3"/>
  <c r="D119" i="3"/>
  <c r="D118" i="3"/>
  <c r="D117" i="3"/>
  <c r="D116" i="3"/>
  <c r="D114" i="3"/>
  <c r="D113" i="3"/>
  <c r="D112" i="3"/>
  <c r="D111" i="3"/>
  <c r="D110" i="3"/>
  <c r="D109" i="3"/>
  <c r="D107" i="3"/>
  <c r="D106" i="3"/>
  <c r="D105" i="3"/>
  <c r="D104" i="3"/>
  <c r="D103" i="3"/>
  <c r="D102" i="3"/>
  <c r="D91" i="3"/>
  <c r="D85" i="3"/>
  <c r="D79" i="3"/>
  <c r="D90" i="3"/>
  <c r="D89" i="3"/>
  <c r="D88" i="3"/>
  <c r="D87" i="3"/>
  <c r="D86" i="3"/>
  <c r="D84" i="3"/>
  <c r="D83" i="3"/>
  <c r="D82" i="3"/>
  <c r="D81" i="3"/>
  <c r="D80" i="3"/>
  <c r="D78" i="3"/>
  <c r="D77" i="3"/>
  <c r="D76" i="3"/>
  <c r="D75" i="3"/>
  <c r="D74" i="3"/>
  <c r="D54" i="3"/>
  <c r="D59" i="3"/>
  <c r="D64" i="3"/>
  <c r="D63" i="3"/>
  <c r="D62" i="3"/>
  <c r="D61" i="3"/>
  <c r="D60" i="3"/>
  <c r="D58" i="3"/>
  <c r="D57" i="3"/>
  <c r="D56" i="3"/>
  <c r="D55" i="3"/>
  <c r="D53" i="3"/>
  <c r="D52" i="3"/>
  <c r="D51" i="3"/>
  <c r="D50" i="3"/>
  <c r="D40" i="3"/>
  <c r="D39" i="3"/>
  <c r="D38" i="3"/>
  <c r="D37" i="3"/>
  <c r="D36" i="3"/>
  <c r="D35" i="3"/>
  <c r="D34" i="3"/>
  <c r="D33" i="3"/>
  <c r="D32" i="3"/>
  <c r="D31" i="3"/>
  <c r="D30" i="3"/>
  <c r="D29" i="3"/>
  <c r="D28" i="2"/>
  <c r="D27" i="2"/>
  <c r="D26" i="2"/>
  <c r="D25" i="2"/>
  <c r="D24" i="2"/>
  <c r="D23" i="2"/>
  <c r="D20" i="1"/>
  <c r="D21" i="1"/>
  <c r="D22" i="1"/>
  <c r="D19" i="1"/>
  <c r="D12" i="2"/>
  <c r="I11" i="2"/>
  <c r="D11" i="2"/>
  <c r="I10" i="2"/>
  <c r="D10" i="2"/>
  <c r="D9" i="2"/>
  <c r="I8" i="2"/>
  <c r="D8" i="2"/>
  <c r="D7" i="2"/>
  <c r="D16" i="3"/>
  <c r="D15" i="3"/>
  <c r="D14" i="3"/>
  <c r="D13" i="3"/>
  <c r="D12" i="3"/>
  <c r="D11" i="3"/>
  <c r="D10" i="3"/>
  <c r="D9" i="3"/>
  <c r="D8" i="3"/>
  <c r="D8" i="1"/>
  <c r="D9" i="1"/>
  <c r="D7" i="1"/>
  <c r="K98" i="3" l="1"/>
  <c r="K69" i="3"/>
  <c r="K70" i="3" s="1"/>
  <c r="K45" i="3"/>
  <c r="K46" i="3" s="1"/>
  <c r="K127" i="3"/>
  <c r="K128" i="3" s="1"/>
  <c r="D98" i="2"/>
  <c r="D99" i="2" s="1"/>
  <c r="L99" i="2" s="1"/>
  <c r="D14" i="1"/>
  <c r="D15" i="1" s="1"/>
  <c r="D72" i="1"/>
  <c r="D56" i="1"/>
  <c r="D57" i="1" s="1"/>
  <c r="D41" i="1"/>
  <c r="D42" i="1" s="1"/>
  <c r="I41" i="1"/>
  <c r="I42" i="1" s="1"/>
  <c r="D73" i="1"/>
  <c r="L73" i="1" s="1"/>
  <c r="I56" i="1"/>
  <c r="I57" i="1" s="1"/>
  <c r="D21" i="3"/>
  <c r="D22" i="3" s="1"/>
  <c r="D46" i="3"/>
  <c r="D45" i="3"/>
  <c r="D97" i="3"/>
  <c r="D98" i="3" s="1"/>
  <c r="D69" i="3"/>
  <c r="D70" i="3" s="1"/>
  <c r="D127" i="3"/>
  <c r="D128" i="3" s="1"/>
  <c r="I17" i="2"/>
  <c r="I18" i="2" s="1"/>
  <c r="I99" i="2"/>
  <c r="I34" i="2"/>
  <c r="I35" i="2" s="1"/>
  <c r="I74" i="2"/>
  <c r="I75" i="2" s="1"/>
  <c r="I53" i="2"/>
  <c r="I54" i="2" s="1"/>
  <c r="D74" i="2"/>
  <c r="D75" i="2" s="1"/>
  <c r="D53" i="2"/>
  <c r="D54" i="2" s="1"/>
  <c r="L54" i="2" s="1"/>
  <c r="D34" i="2"/>
  <c r="D35" i="2" s="1"/>
  <c r="D17" i="2"/>
  <c r="D18" i="2" s="1"/>
  <c r="L18" i="2" s="1"/>
  <c r="I15" i="1"/>
  <c r="I27" i="1"/>
  <c r="I28" i="1" s="1"/>
  <c r="D27" i="1"/>
  <c r="D28" i="1" s="1"/>
  <c r="L75" i="2" l="1"/>
  <c r="L35" i="2"/>
  <c r="L42" i="1"/>
  <c r="L57" i="1"/>
  <c r="L28" i="1"/>
  <c r="L15" i="1"/>
</calcChain>
</file>

<file path=xl/sharedStrings.xml><?xml version="1.0" encoding="utf-8"?>
<sst xmlns="http://schemas.openxmlformats.org/spreadsheetml/2006/main" count="467" uniqueCount="38">
  <si>
    <t>cijena</t>
  </si>
  <si>
    <t>kol.</t>
  </si>
  <si>
    <t>fiksni - voda</t>
  </si>
  <si>
    <t>fiksni - odvodnja</t>
  </si>
  <si>
    <t>fiksni - pročiščavanje</t>
  </si>
  <si>
    <t>blok 2 (0-12)</t>
  </si>
  <si>
    <t>blok 3 (13-20)</t>
  </si>
  <si>
    <t xml:space="preserve">iznos: </t>
  </si>
  <si>
    <t>15m3</t>
  </si>
  <si>
    <t>30m3</t>
  </si>
  <si>
    <t>iznos:</t>
  </si>
  <si>
    <t>blok 4 (21-40)</t>
  </si>
  <si>
    <t>eur</t>
  </si>
  <si>
    <t>STARI IZRAČUN</t>
  </si>
  <si>
    <t>fiksni - pročišćavanje</t>
  </si>
  <si>
    <t>55m3</t>
  </si>
  <si>
    <t>blok 5 (41-70)</t>
  </si>
  <si>
    <t>80m3</t>
  </si>
  <si>
    <t>blok 6 (71 do 100)</t>
  </si>
  <si>
    <t>120m3</t>
  </si>
  <si>
    <t>blok 7 (&gt;100)</t>
  </si>
  <si>
    <t>naknada za zaštitu voda</t>
  </si>
  <si>
    <t>naknada za korištenje voda</t>
  </si>
  <si>
    <t xml:space="preserve">naknada za razvoj </t>
  </si>
  <si>
    <t>PDV</t>
  </si>
  <si>
    <t>ukupno</t>
  </si>
  <si>
    <t>iznos</t>
  </si>
  <si>
    <t>varijabilni - voda</t>
  </si>
  <si>
    <t>naknada za razvoj - zajednička</t>
  </si>
  <si>
    <t>naknada za razvoj - posebna</t>
  </si>
  <si>
    <t xml:space="preserve">naknada za razvoj - zajednička </t>
  </si>
  <si>
    <t>varijabilni - odvodnja</t>
  </si>
  <si>
    <t>naknada za razvoj</t>
  </si>
  <si>
    <r>
      <t xml:space="preserve">PRIMJERI AKO KORISNIK KORISTI USLUGE JAVNE VODOOPSKRBE I JAVNE ODVODNJE, A OD 01.07.2026. I </t>
    </r>
    <r>
      <rPr>
        <b/>
        <u/>
        <sz val="11"/>
        <color theme="1"/>
        <rFont val="Calibri"/>
        <family val="2"/>
        <charset val="238"/>
        <scheme val="minor"/>
      </rPr>
      <t>NOVU</t>
    </r>
    <r>
      <rPr>
        <b/>
        <sz val="11"/>
        <color theme="1"/>
        <rFont val="Calibri"/>
        <family val="2"/>
        <charset val="238"/>
        <scheme val="minor"/>
      </rPr>
      <t xml:space="preserve"> USLUGU PROČIŠĆAVANJA OTPADNIH VODA:</t>
    </r>
  </si>
  <si>
    <t>PRIMJERI AKO KORISNIK KORISTI USLUGE JAVNE VODOOPSKRBE I JAVNE ODVODNJE:</t>
  </si>
  <si>
    <t>PRIMJERI AKO KORISNIK KORISTI SAMO USLUGU JAVNE VODOOPSKRBE:</t>
  </si>
  <si>
    <t>promjena na računu:</t>
  </si>
  <si>
    <t>NOVI IZRAČUN - cijene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</si>
</sst>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2" fontId="0" fillId="0" borderId="0" xfId="0" applyNumberFormat="1"/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left" indent="7"/>
    </xf>
    <xf numFmtId="0" fontId="2" fillId="0" borderId="0" xfId="0" applyFont="1" applyAlignment="1">
      <alignment horizontal="center"/>
    </xf>
    <xf numFmtId="2" fontId="0" fillId="0" borderId="1" xfId="0" applyNumberFormat="1" applyBorder="1"/>
    <xf numFmtId="0" fontId="2" fillId="2" borderId="0" xfId="0" applyFont="1" applyFill="1" applyAlignment="1">
      <alignment horizontal="center"/>
    </xf>
    <xf numFmtId="2" fontId="1" fillId="0" borderId="0" xfId="0" applyNumberFormat="1" applyFont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9" fontId="0" fillId="0" borderId="0" xfId="0" applyNumberFormat="1"/>
    <xf numFmtId="2" fontId="1" fillId="0" borderId="0" xfId="0" applyNumberFormat="1" applyFont="1" applyAlignment="1">
      <alignment horizontal="right"/>
    </xf>
    <xf numFmtId="2" fontId="0" fillId="0" borderId="1" xfId="0" applyNumberFormat="1" applyBorder="1" applyAlignment="1">
      <alignment horizontal="right"/>
    </xf>
    <xf numFmtId="10" fontId="0" fillId="0" borderId="0" xfId="0" applyNumberFormat="1"/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388AB-15BE-421E-A951-021E2B528533}">
  <dimension ref="A1:M73"/>
  <sheetViews>
    <sheetView tabSelected="1" workbookViewId="0">
      <selection activeCell="B3" sqref="B3:D3"/>
    </sheetView>
  </sheetViews>
  <sheetFormatPr defaultRowHeight="15" x14ac:dyDescent="0.25"/>
  <cols>
    <col min="1" max="1" width="26" style="1" customWidth="1"/>
    <col min="2" max="2" width="16.5703125" customWidth="1"/>
    <col min="3" max="3" width="16.7109375" customWidth="1"/>
    <col min="4" max="4" width="31.140625" customWidth="1"/>
    <col min="6" max="6" width="27.42578125" style="1" customWidth="1"/>
    <col min="7" max="7" width="9.140625" customWidth="1"/>
    <col min="8" max="8" width="15.42578125" customWidth="1"/>
    <col min="9" max="9" width="18.140625" customWidth="1"/>
  </cols>
  <sheetData>
    <row r="1" spans="1:13" x14ac:dyDescent="0.25">
      <c r="A1" s="22" t="s">
        <v>35</v>
      </c>
    </row>
    <row r="2" spans="1:13" x14ac:dyDescent="0.25">
      <c r="A2" s="22"/>
    </row>
    <row r="3" spans="1:13" ht="15.75" x14ac:dyDescent="0.25">
      <c r="B3" s="25" t="s">
        <v>37</v>
      </c>
      <c r="C3" s="25"/>
      <c r="D3" s="25"/>
      <c r="G3" s="25" t="s">
        <v>13</v>
      </c>
      <c r="H3" s="25"/>
      <c r="I3" s="25"/>
      <c r="J3" s="2"/>
      <c r="L3" s="23" t="s">
        <v>36</v>
      </c>
      <c r="M3" s="23"/>
    </row>
    <row r="4" spans="1:13" ht="15.75" x14ac:dyDescent="0.25">
      <c r="B4" s="8"/>
      <c r="C4" s="8"/>
      <c r="D4" s="8"/>
      <c r="G4" s="8"/>
      <c r="H4" s="8"/>
      <c r="I4" s="8"/>
      <c r="J4" s="2"/>
    </row>
    <row r="5" spans="1:13" ht="15.75" x14ac:dyDescent="0.25">
      <c r="B5" s="24" t="s">
        <v>8</v>
      </c>
      <c r="C5" s="24"/>
      <c r="D5" s="24"/>
      <c r="G5" s="24" t="s">
        <v>8</v>
      </c>
      <c r="H5" s="24"/>
      <c r="I5" s="24"/>
    </row>
    <row r="6" spans="1:13" x14ac:dyDescent="0.25">
      <c r="B6" s="2" t="s">
        <v>1</v>
      </c>
      <c r="C6" s="2" t="s">
        <v>0</v>
      </c>
      <c r="D6" s="2" t="s">
        <v>7</v>
      </c>
      <c r="G6" s="2" t="s">
        <v>1</v>
      </c>
      <c r="H6" s="2" t="s">
        <v>0</v>
      </c>
      <c r="I6" s="2" t="s">
        <v>26</v>
      </c>
    </row>
    <row r="7" spans="1:13" x14ac:dyDescent="0.25">
      <c r="A7" s="1" t="s">
        <v>2</v>
      </c>
      <c r="B7">
        <v>1</v>
      </c>
      <c r="C7">
        <v>7.37</v>
      </c>
      <c r="D7">
        <f>C7*B7</f>
        <v>7.37</v>
      </c>
      <c r="F7" s="1" t="s">
        <v>2</v>
      </c>
      <c r="G7">
        <v>1</v>
      </c>
      <c r="H7">
        <v>6.37</v>
      </c>
      <c r="I7">
        <f>H7*G7</f>
        <v>6.37</v>
      </c>
    </row>
    <row r="8" spans="1:13" x14ac:dyDescent="0.25">
      <c r="A8" s="1" t="s">
        <v>5</v>
      </c>
      <c r="B8">
        <v>12</v>
      </c>
      <c r="C8" s="3">
        <v>0.8</v>
      </c>
      <c r="D8">
        <f t="shared" ref="D8:D9" si="0">C8*B8</f>
        <v>9.6000000000000014</v>
      </c>
      <c r="F8" s="1" t="s">
        <v>27</v>
      </c>
      <c r="G8">
        <v>15</v>
      </c>
      <c r="H8">
        <v>0.55000000000000004</v>
      </c>
      <c r="I8">
        <f t="shared" ref="I8:I12" si="1">H8*G8</f>
        <v>8.25</v>
      </c>
    </row>
    <row r="9" spans="1:13" x14ac:dyDescent="0.25">
      <c r="A9" s="1" t="s">
        <v>6</v>
      </c>
      <c r="B9">
        <v>3</v>
      </c>
      <c r="C9">
        <v>0.85</v>
      </c>
      <c r="D9">
        <f t="shared" si="0"/>
        <v>2.5499999999999998</v>
      </c>
    </row>
    <row r="10" spans="1:13" x14ac:dyDescent="0.25">
      <c r="A10" s="12" t="s">
        <v>22</v>
      </c>
      <c r="B10">
        <v>15</v>
      </c>
      <c r="C10">
        <v>0.3</v>
      </c>
      <c r="D10">
        <f>C10*B10</f>
        <v>4.5</v>
      </c>
      <c r="F10" s="12" t="s">
        <v>22</v>
      </c>
      <c r="G10">
        <v>15</v>
      </c>
      <c r="H10">
        <v>0.3</v>
      </c>
      <c r="I10">
        <f t="shared" si="1"/>
        <v>4.5</v>
      </c>
    </row>
    <row r="11" spans="1:13" x14ac:dyDescent="0.25">
      <c r="A11" s="12" t="s">
        <v>21</v>
      </c>
      <c r="B11">
        <v>15</v>
      </c>
      <c r="C11">
        <v>0.13</v>
      </c>
      <c r="D11">
        <f t="shared" ref="D11:D13" si="2">C11*B11</f>
        <v>1.9500000000000002</v>
      </c>
      <c r="F11" s="12" t="s">
        <v>21</v>
      </c>
      <c r="G11">
        <v>15</v>
      </c>
      <c r="H11">
        <v>0.13</v>
      </c>
      <c r="I11">
        <f t="shared" si="1"/>
        <v>1.9500000000000002</v>
      </c>
    </row>
    <row r="12" spans="1:13" x14ac:dyDescent="0.25">
      <c r="A12" s="12" t="s">
        <v>28</v>
      </c>
      <c r="B12">
        <v>15</v>
      </c>
      <c r="C12">
        <v>0.05</v>
      </c>
      <c r="D12">
        <f t="shared" si="2"/>
        <v>0.75</v>
      </c>
      <c r="F12" s="12" t="s">
        <v>23</v>
      </c>
      <c r="G12">
        <v>15</v>
      </c>
      <c r="H12">
        <v>0.26</v>
      </c>
      <c r="I12">
        <f t="shared" si="1"/>
        <v>3.9000000000000004</v>
      </c>
    </row>
    <row r="13" spans="1:13" x14ac:dyDescent="0.25">
      <c r="A13" s="12" t="s">
        <v>29</v>
      </c>
      <c r="B13">
        <v>15</v>
      </c>
      <c r="C13">
        <v>0.35</v>
      </c>
      <c r="D13">
        <f t="shared" si="2"/>
        <v>5.25</v>
      </c>
      <c r="F13" s="12"/>
    </row>
    <row r="14" spans="1:13" x14ac:dyDescent="0.25">
      <c r="A14" s="1" t="s">
        <v>24</v>
      </c>
      <c r="D14" s="9">
        <f>(D7+D8+D9)*13%</f>
        <v>2.5376000000000003</v>
      </c>
      <c r="F14" s="1" t="s">
        <v>24</v>
      </c>
      <c r="I14" s="9">
        <f>(I7+I8)*13%</f>
        <v>1.9006000000000003</v>
      </c>
    </row>
    <row r="15" spans="1:13" x14ac:dyDescent="0.25">
      <c r="A15" s="13" t="s">
        <v>25</v>
      </c>
      <c r="D15" s="11">
        <f>SUM(D7:D14)</f>
        <v>34.507600000000004</v>
      </c>
      <c r="E15" t="s">
        <v>12</v>
      </c>
      <c r="F15" s="13" t="s">
        <v>25</v>
      </c>
      <c r="I15" s="11">
        <f>SUM(I7:I14)</f>
        <v>26.8706</v>
      </c>
      <c r="J15" t="s">
        <v>12</v>
      </c>
      <c r="L15" s="17">
        <f>D15/I15-100%</f>
        <v>0.28421397363661405</v>
      </c>
    </row>
    <row r="16" spans="1:13" x14ac:dyDescent="0.25">
      <c r="L16" s="17"/>
    </row>
    <row r="17" spans="1:12" ht="15.75" x14ac:dyDescent="0.25">
      <c r="B17" s="24" t="s">
        <v>9</v>
      </c>
      <c r="C17" s="24"/>
      <c r="D17" s="24"/>
      <c r="G17" s="24" t="s">
        <v>9</v>
      </c>
      <c r="H17" s="24"/>
      <c r="I17" s="24"/>
      <c r="L17" s="17"/>
    </row>
    <row r="18" spans="1:12" x14ac:dyDescent="0.25">
      <c r="B18" s="2" t="s">
        <v>1</v>
      </c>
      <c r="C18" s="2" t="s">
        <v>0</v>
      </c>
      <c r="D18" s="2" t="s">
        <v>10</v>
      </c>
      <c r="L18" s="17"/>
    </row>
    <row r="19" spans="1:12" x14ac:dyDescent="0.25">
      <c r="A19" s="1" t="s">
        <v>2</v>
      </c>
      <c r="B19">
        <v>1</v>
      </c>
      <c r="C19">
        <v>7.37</v>
      </c>
      <c r="D19">
        <f>C19*B19</f>
        <v>7.37</v>
      </c>
      <c r="F19" s="1" t="s">
        <v>2</v>
      </c>
      <c r="G19">
        <v>1</v>
      </c>
      <c r="H19">
        <v>6.37</v>
      </c>
      <c r="I19">
        <f>H19*G19</f>
        <v>6.37</v>
      </c>
      <c r="L19" s="17"/>
    </row>
    <row r="20" spans="1:12" x14ac:dyDescent="0.25">
      <c r="A20" s="1" t="s">
        <v>5</v>
      </c>
      <c r="B20">
        <v>12</v>
      </c>
      <c r="C20" s="3">
        <v>0.8</v>
      </c>
      <c r="D20">
        <f t="shared" ref="D20:D22" si="3">C20*B20</f>
        <v>9.6000000000000014</v>
      </c>
      <c r="F20" s="1" t="s">
        <v>27</v>
      </c>
      <c r="G20">
        <v>30</v>
      </c>
      <c r="H20">
        <v>0.55000000000000004</v>
      </c>
      <c r="I20">
        <f t="shared" ref="I20:I25" si="4">H20*G20</f>
        <v>16.5</v>
      </c>
      <c r="L20" s="17"/>
    </row>
    <row r="21" spans="1:12" x14ac:dyDescent="0.25">
      <c r="A21" s="1" t="s">
        <v>6</v>
      </c>
      <c r="B21">
        <v>8</v>
      </c>
      <c r="C21" s="1">
        <v>0.85</v>
      </c>
      <c r="D21">
        <f t="shared" si="3"/>
        <v>6.8</v>
      </c>
      <c r="L21" s="17"/>
    </row>
    <row r="22" spans="1:12" x14ac:dyDescent="0.25">
      <c r="A22" s="1" t="s">
        <v>11</v>
      </c>
      <c r="B22">
        <v>10</v>
      </c>
      <c r="C22" s="3">
        <v>1</v>
      </c>
      <c r="D22">
        <f t="shared" si="3"/>
        <v>10</v>
      </c>
      <c r="L22" s="17"/>
    </row>
    <row r="23" spans="1:12" x14ac:dyDescent="0.25">
      <c r="A23" s="12" t="s">
        <v>22</v>
      </c>
      <c r="B23">
        <v>30</v>
      </c>
      <c r="C23" s="3">
        <v>0.3</v>
      </c>
      <c r="D23">
        <f>C23*B23</f>
        <v>9</v>
      </c>
      <c r="F23" s="12" t="s">
        <v>22</v>
      </c>
      <c r="G23">
        <v>30</v>
      </c>
      <c r="H23">
        <v>0.3</v>
      </c>
      <c r="I23">
        <f t="shared" si="4"/>
        <v>9</v>
      </c>
      <c r="L23" s="17"/>
    </row>
    <row r="24" spans="1:12" x14ac:dyDescent="0.25">
      <c r="A24" s="12" t="s">
        <v>21</v>
      </c>
      <c r="B24">
        <v>30</v>
      </c>
      <c r="C24">
        <v>0.13</v>
      </c>
      <c r="D24">
        <f t="shared" ref="D24:D26" si="5">C24*B24</f>
        <v>3.9000000000000004</v>
      </c>
      <c r="F24" s="12" t="s">
        <v>21</v>
      </c>
      <c r="G24">
        <v>30</v>
      </c>
      <c r="H24">
        <v>0.13</v>
      </c>
      <c r="I24">
        <f t="shared" si="4"/>
        <v>3.9000000000000004</v>
      </c>
      <c r="L24" s="17"/>
    </row>
    <row r="25" spans="1:12" x14ac:dyDescent="0.25">
      <c r="A25" s="12" t="s">
        <v>28</v>
      </c>
      <c r="B25">
        <v>30</v>
      </c>
      <c r="C25">
        <v>0.05</v>
      </c>
      <c r="D25">
        <f t="shared" si="5"/>
        <v>1.5</v>
      </c>
      <c r="F25" s="12" t="s">
        <v>23</v>
      </c>
      <c r="G25">
        <v>30</v>
      </c>
      <c r="H25">
        <v>0.26</v>
      </c>
      <c r="I25">
        <f t="shared" si="4"/>
        <v>7.8000000000000007</v>
      </c>
      <c r="L25" s="17"/>
    </row>
    <row r="26" spans="1:12" x14ac:dyDescent="0.25">
      <c r="A26" s="12" t="s">
        <v>29</v>
      </c>
      <c r="B26">
        <v>30</v>
      </c>
      <c r="C26">
        <v>0.35</v>
      </c>
      <c r="D26">
        <f t="shared" si="5"/>
        <v>10.5</v>
      </c>
      <c r="F26" s="12"/>
      <c r="L26" s="17"/>
    </row>
    <row r="27" spans="1:12" x14ac:dyDescent="0.25">
      <c r="A27" s="1" t="s">
        <v>24</v>
      </c>
      <c r="D27" s="9">
        <f>(D20+D21+D22)*13%</f>
        <v>3.4320000000000004</v>
      </c>
      <c r="F27" s="1" t="s">
        <v>24</v>
      </c>
      <c r="I27" s="9">
        <f>(I19+I20)*13%</f>
        <v>2.9731000000000001</v>
      </c>
      <c r="L27" s="17"/>
    </row>
    <row r="28" spans="1:12" x14ac:dyDescent="0.25">
      <c r="A28" s="13" t="s">
        <v>25</v>
      </c>
      <c r="D28" s="11">
        <f>SUM(D19:D27)</f>
        <v>62.102000000000004</v>
      </c>
      <c r="E28" t="s">
        <v>12</v>
      </c>
      <c r="F28" s="13" t="s">
        <v>25</v>
      </c>
      <c r="I28" s="11">
        <f>SUM(I19:I27)</f>
        <v>46.54310000000001</v>
      </c>
      <c r="J28" t="s">
        <v>12</v>
      </c>
      <c r="L28" s="17">
        <f>D28/I28-100%</f>
        <v>0.33429015256826444</v>
      </c>
    </row>
    <row r="29" spans="1:12" x14ac:dyDescent="0.25">
      <c r="A29" s="13"/>
      <c r="D29" s="11"/>
      <c r="L29" s="17"/>
    </row>
    <row r="30" spans="1:12" ht="15.75" x14ac:dyDescent="0.25">
      <c r="B30" s="24" t="s">
        <v>15</v>
      </c>
      <c r="C30" s="24"/>
      <c r="D30" s="24"/>
      <c r="G30" s="24" t="s">
        <v>15</v>
      </c>
      <c r="H30" s="24"/>
      <c r="I30" s="24"/>
      <c r="L30" s="3"/>
    </row>
    <row r="31" spans="1:12" x14ac:dyDescent="0.25">
      <c r="B31" s="2" t="s">
        <v>1</v>
      </c>
      <c r="C31" s="2" t="s">
        <v>0</v>
      </c>
      <c r="D31" s="2" t="s">
        <v>10</v>
      </c>
      <c r="I31" s="3"/>
      <c r="L31" s="3"/>
    </row>
    <row r="32" spans="1:12" x14ac:dyDescent="0.25">
      <c r="A32" s="1" t="s">
        <v>2</v>
      </c>
      <c r="B32">
        <v>1</v>
      </c>
      <c r="C32">
        <v>7.37</v>
      </c>
      <c r="D32">
        <f>C32*B32</f>
        <v>7.37</v>
      </c>
      <c r="F32" s="1" t="s">
        <v>2</v>
      </c>
      <c r="G32">
        <v>1</v>
      </c>
      <c r="H32">
        <v>6.37</v>
      </c>
      <c r="I32">
        <f>H32*G32</f>
        <v>6.37</v>
      </c>
      <c r="L32" s="3"/>
    </row>
    <row r="33" spans="1:12" x14ac:dyDescent="0.25">
      <c r="A33" s="1" t="s">
        <v>5</v>
      </c>
      <c r="B33">
        <v>12</v>
      </c>
      <c r="C33">
        <v>0.8</v>
      </c>
      <c r="D33">
        <f t="shared" ref="D33:D40" si="6">C33*B33</f>
        <v>9.6000000000000014</v>
      </c>
      <c r="F33" s="1" t="s">
        <v>27</v>
      </c>
      <c r="G33">
        <v>55</v>
      </c>
      <c r="H33">
        <v>0.55000000000000004</v>
      </c>
      <c r="I33">
        <f t="shared" ref="I33" si="7">H33*G33</f>
        <v>30.250000000000004</v>
      </c>
      <c r="L33" s="3"/>
    </row>
    <row r="34" spans="1:12" x14ac:dyDescent="0.25">
      <c r="A34" s="1" t="s">
        <v>6</v>
      </c>
      <c r="B34">
        <v>8</v>
      </c>
      <c r="C34" s="1">
        <v>0.85</v>
      </c>
      <c r="D34">
        <f t="shared" si="6"/>
        <v>6.8</v>
      </c>
      <c r="I34" s="3"/>
      <c r="L34" s="3"/>
    </row>
    <row r="35" spans="1:12" x14ac:dyDescent="0.25">
      <c r="A35" s="1" t="s">
        <v>11</v>
      </c>
      <c r="B35">
        <v>20</v>
      </c>
      <c r="C35">
        <v>1</v>
      </c>
      <c r="D35">
        <f t="shared" si="6"/>
        <v>20</v>
      </c>
      <c r="I35" s="3"/>
      <c r="L35" s="3"/>
    </row>
    <row r="36" spans="1:12" x14ac:dyDescent="0.25">
      <c r="A36" s="1" t="s">
        <v>16</v>
      </c>
      <c r="B36">
        <v>15</v>
      </c>
      <c r="C36">
        <v>1.1000000000000001</v>
      </c>
      <c r="D36">
        <f t="shared" si="6"/>
        <v>16.5</v>
      </c>
      <c r="L36" s="3"/>
    </row>
    <row r="37" spans="1:12" x14ac:dyDescent="0.25">
      <c r="A37" s="12" t="s">
        <v>22</v>
      </c>
      <c r="B37">
        <v>55</v>
      </c>
      <c r="C37">
        <v>0.3</v>
      </c>
      <c r="D37">
        <f t="shared" si="6"/>
        <v>16.5</v>
      </c>
      <c r="F37" s="12" t="s">
        <v>22</v>
      </c>
      <c r="G37">
        <v>55</v>
      </c>
      <c r="H37">
        <v>0.3</v>
      </c>
      <c r="I37">
        <f t="shared" ref="I37:I39" si="8">H37*G37</f>
        <v>16.5</v>
      </c>
      <c r="L37" s="3"/>
    </row>
    <row r="38" spans="1:12" x14ac:dyDescent="0.25">
      <c r="A38" s="12" t="s">
        <v>21</v>
      </c>
      <c r="B38">
        <v>55</v>
      </c>
      <c r="C38">
        <v>0.13</v>
      </c>
      <c r="D38">
        <f t="shared" si="6"/>
        <v>7.15</v>
      </c>
      <c r="F38" s="12" t="s">
        <v>21</v>
      </c>
      <c r="G38">
        <v>55</v>
      </c>
      <c r="H38">
        <v>0.13</v>
      </c>
      <c r="I38">
        <f t="shared" si="8"/>
        <v>7.15</v>
      </c>
      <c r="L38" s="3"/>
    </row>
    <row r="39" spans="1:12" x14ac:dyDescent="0.25">
      <c r="A39" s="12" t="s">
        <v>28</v>
      </c>
      <c r="B39">
        <v>55</v>
      </c>
      <c r="C39">
        <v>0.05</v>
      </c>
      <c r="D39">
        <f t="shared" si="6"/>
        <v>2.75</v>
      </c>
      <c r="F39" s="12" t="s">
        <v>23</v>
      </c>
      <c r="G39">
        <v>55</v>
      </c>
      <c r="H39">
        <v>0.26</v>
      </c>
      <c r="I39">
        <f t="shared" si="8"/>
        <v>14.3</v>
      </c>
      <c r="L39" s="3"/>
    </row>
    <row r="40" spans="1:12" x14ac:dyDescent="0.25">
      <c r="A40" s="12" t="s">
        <v>29</v>
      </c>
      <c r="B40">
        <v>55</v>
      </c>
      <c r="C40">
        <v>0.35</v>
      </c>
      <c r="D40">
        <f t="shared" si="6"/>
        <v>19.25</v>
      </c>
      <c r="F40" s="12"/>
      <c r="L40" s="3"/>
    </row>
    <row r="41" spans="1:12" x14ac:dyDescent="0.25">
      <c r="A41" s="1" t="s">
        <v>24</v>
      </c>
      <c r="D41" s="9">
        <f>(D32+D33+D34+D35+D36)*13%</f>
        <v>7.8351000000000006</v>
      </c>
      <c r="F41" s="1" t="s">
        <v>24</v>
      </c>
      <c r="I41" s="9">
        <f>(I32+I33+I34+I35+I36)*13%</f>
        <v>4.7606000000000011</v>
      </c>
      <c r="L41" s="3"/>
    </row>
    <row r="42" spans="1:12" x14ac:dyDescent="0.25">
      <c r="A42" s="13" t="s">
        <v>25</v>
      </c>
      <c r="D42" s="11">
        <f>SUM(D32:D41)</f>
        <v>113.75510000000001</v>
      </c>
      <c r="E42" t="s">
        <v>12</v>
      </c>
      <c r="F42" s="13" t="s">
        <v>25</v>
      </c>
      <c r="I42" s="11">
        <f>SUM(I32:I41)</f>
        <v>79.330600000000004</v>
      </c>
      <c r="J42" t="s">
        <v>12</v>
      </c>
      <c r="L42" s="17">
        <f>D42/I42-100%</f>
        <v>0.4339372196857203</v>
      </c>
    </row>
    <row r="43" spans="1:12" x14ac:dyDescent="0.25">
      <c r="A43" s="12"/>
      <c r="L43" s="3"/>
    </row>
    <row r="44" spans="1:12" ht="15.75" x14ac:dyDescent="0.25">
      <c r="B44" s="24" t="s">
        <v>17</v>
      </c>
      <c r="C44" s="24"/>
      <c r="D44" s="24"/>
      <c r="G44" s="24" t="s">
        <v>17</v>
      </c>
      <c r="H44" s="24"/>
      <c r="I44" s="24"/>
      <c r="L44" s="3"/>
    </row>
    <row r="45" spans="1:12" x14ac:dyDescent="0.25">
      <c r="B45" s="2" t="s">
        <v>1</v>
      </c>
      <c r="C45" s="2" t="s">
        <v>0</v>
      </c>
      <c r="D45" s="2" t="s">
        <v>10</v>
      </c>
      <c r="I45" s="3"/>
      <c r="L45" s="3"/>
    </row>
    <row r="46" spans="1:12" x14ac:dyDescent="0.25">
      <c r="A46" s="1" t="s">
        <v>2</v>
      </c>
      <c r="B46">
        <v>1</v>
      </c>
      <c r="C46">
        <v>7.37</v>
      </c>
      <c r="D46">
        <f>C46*B46</f>
        <v>7.37</v>
      </c>
      <c r="F46" s="1" t="s">
        <v>2</v>
      </c>
      <c r="G46">
        <v>1</v>
      </c>
      <c r="H46">
        <v>6.37</v>
      </c>
      <c r="I46">
        <f>H46*G46</f>
        <v>6.37</v>
      </c>
      <c r="L46" s="3"/>
    </row>
    <row r="47" spans="1:12" x14ac:dyDescent="0.25">
      <c r="A47" s="1" t="s">
        <v>5</v>
      </c>
      <c r="B47">
        <v>12</v>
      </c>
      <c r="C47">
        <v>0.8</v>
      </c>
      <c r="D47">
        <f t="shared" ref="D47:D55" si="9">C47*B47</f>
        <v>9.6000000000000014</v>
      </c>
      <c r="F47" s="1" t="s">
        <v>27</v>
      </c>
      <c r="G47">
        <v>80</v>
      </c>
      <c r="H47">
        <v>0.55000000000000004</v>
      </c>
      <c r="I47" s="3">
        <f t="shared" ref="I47" si="10">H47*G47</f>
        <v>44</v>
      </c>
      <c r="L47" s="3"/>
    </row>
    <row r="48" spans="1:12" x14ac:dyDescent="0.25">
      <c r="A48" s="1" t="s">
        <v>6</v>
      </c>
      <c r="B48">
        <v>8</v>
      </c>
      <c r="C48" s="1">
        <v>0.85</v>
      </c>
      <c r="D48">
        <f t="shared" si="9"/>
        <v>6.8</v>
      </c>
      <c r="I48" s="3"/>
      <c r="L48" s="3"/>
    </row>
    <row r="49" spans="1:12" x14ac:dyDescent="0.25">
      <c r="A49" s="1" t="s">
        <v>11</v>
      </c>
      <c r="B49">
        <v>20</v>
      </c>
      <c r="C49">
        <v>1</v>
      </c>
      <c r="D49">
        <f t="shared" si="9"/>
        <v>20</v>
      </c>
      <c r="I49" s="3"/>
      <c r="L49" s="3"/>
    </row>
    <row r="50" spans="1:12" x14ac:dyDescent="0.25">
      <c r="A50" s="1" t="s">
        <v>16</v>
      </c>
      <c r="B50">
        <v>30</v>
      </c>
      <c r="C50">
        <v>1.1000000000000001</v>
      </c>
      <c r="D50">
        <f t="shared" si="9"/>
        <v>33</v>
      </c>
      <c r="L50" s="3"/>
    </row>
    <row r="51" spans="1:12" x14ac:dyDescent="0.25">
      <c r="A51" s="1" t="s">
        <v>18</v>
      </c>
      <c r="B51">
        <v>10</v>
      </c>
      <c r="C51">
        <v>1.2</v>
      </c>
      <c r="D51">
        <f t="shared" si="9"/>
        <v>12</v>
      </c>
      <c r="F51" s="12"/>
      <c r="I51" s="3"/>
      <c r="L51" s="3"/>
    </row>
    <row r="52" spans="1:12" x14ac:dyDescent="0.25">
      <c r="A52" s="12" t="s">
        <v>22</v>
      </c>
      <c r="B52">
        <v>80</v>
      </c>
      <c r="C52">
        <v>0.3</v>
      </c>
      <c r="D52">
        <f t="shared" si="9"/>
        <v>24</v>
      </c>
      <c r="F52" s="12" t="s">
        <v>22</v>
      </c>
      <c r="G52">
        <v>80</v>
      </c>
      <c r="H52">
        <v>0.3</v>
      </c>
      <c r="I52" s="3">
        <f t="shared" ref="I52:I54" si="11">H52*G52</f>
        <v>24</v>
      </c>
      <c r="L52" s="3"/>
    </row>
    <row r="53" spans="1:12" x14ac:dyDescent="0.25">
      <c r="A53" s="12" t="s">
        <v>21</v>
      </c>
      <c r="B53">
        <v>80</v>
      </c>
      <c r="C53">
        <v>0.13</v>
      </c>
      <c r="D53">
        <f t="shared" si="9"/>
        <v>10.4</v>
      </c>
      <c r="F53" s="12" t="s">
        <v>21</v>
      </c>
      <c r="G53">
        <v>80</v>
      </c>
      <c r="H53">
        <v>0.13</v>
      </c>
      <c r="I53" s="3">
        <f t="shared" si="11"/>
        <v>10.4</v>
      </c>
      <c r="L53" s="3"/>
    </row>
    <row r="54" spans="1:12" x14ac:dyDescent="0.25">
      <c r="A54" s="12" t="s">
        <v>30</v>
      </c>
      <c r="B54">
        <v>80</v>
      </c>
      <c r="C54">
        <v>0.05</v>
      </c>
      <c r="D54">
        <f t="shared" si="9"/>
        <v>4</v>
      </c>
      <c r="F54" s="12" t="s">
        <v>23</v>
      </c>
      <c r="G54">
        <v>80</v>
      </c>
      <c r="H54">
        <v>0.26</v>
      </c>
      <c r="I54" s="3">
        <f t="shared" si="11"/>
        <v>20.8</v>
      </c>
      <c r="L54" s="3"/>
    </row>
    <row r="55" spans="1:12" x14ac:dyDescent="0.25">
      <c r="A55" s="12" t="s">
        <v>29</v>
      </c>
      <c r="B55">
        <v>80</v>
      </c>
      <c r="C55">
        <v>0.35</v>
      </c>
      <c r="D55">
        <f t="shared" si="9"/>
        <v>28</v>
      </c>
      <c r="F55" s="12"/>
      <c r="L55" s="3"/>
    </row>
    <row r="56" spans="1:12" x14ac:dyDescent="0.25">
      <c r="A56" s="1" t="s">
        <v>24</v>
      </c>
      <c r="D56" s="9">
        <f>(D46+D47+D48+D49+D50+D51)*13%</f>
        <v>11.540100000000002</v>
      </c>
      <c r="F56" s="1" t="s">
        <v>24</v>
      </c>
      <c r="I56" s="9">
        <f>(I46+I47+I48+I49+I50+I51)*13%</f>
        <v>6.5480999999999998</v>
      </c>
      <c r="L56" s="3"/>
    </row>
    <row r="57" spans="1:12" x14ac:dyDescent="0.25">
      <c r="A57" s="13" t="s">
        <v>25</v>
      </c>
      <c r="D57" s="11">
        <f>SUM(D46:D56)</f>
        <v>166.71010000000001</v>
      </c>
      <c r="E57" t="s">
        <v>12</v>
      </c>
      <c r="F57" s="13" t="s">
        <v>25</v>
      </c>
      <c r="I57" s="11">
        <f>SUM(I46:I56)</f>
        <v>112.11810000000001</v>
      </c>
      <c r="J57" t="s">
        <v>12</v>
      </c>
      <c r="L57" s="17">
        <f>D57/I57-100%</f>
        <v>0.48691513680663512</v>
      </c>
    </row>
    <row r="58" spans="1:12" x14ac:dyDescent="0.25">
      <c r="L58" s="3"/>
    </row>
    <row r="59" spans="1:12" ht="15.75" x14ac:dyDescent="0.25">
      <c r="B59" s="24" t="s">
        <v>19</v>
      </c>
      <c r="C59" s="24"/>
      <c r="D59" s="24"/>
      <c r="G59" s="24" t="s">
        <v>19</v>
      </c>
      <c r="H59" s="24"/>
      <c r="I59" s="24"/>
      <c r="L59" s="3"/>
    </row>
    <row r="60" spans="1:12" x14ac:dyDescent="0.25">
      <c r="B60" s="2" t="s">
        <v>1</v>
      </c>
      <c r="C60" s="2" t="s">
        <v>0</v>
      </c>
      <c r="D60" s="2" t="s">
        <v>10</v>
      </c>
      <c r="I60" s="3"/>
      <c r="L60" s="3"/>
    </row>
    <row r="61" spans="1:12" x14ac:dyDescent="0.25">
      <c r="A61" s="1" t="s">
        <v>2</v>
      </c>
      <c r="B61">
        <v>1</v>
      </c>
      <c r="C61">
        <v>7.37</v>
      </c>
      <c r="D61">
        <f>C61*B61</f>
        <v>7.37</v>
      </c>
      <c r="F61" s="1" t="s">
        <v>2</v>
      </c>
      <c r="G61">
        <v>1</v>
      </c>
      <c r="H61">
        <v>6.37</v>
      </c>
      <c r="I61">
        <f>H61*G61</f>
        <v>6.37</v>
      </c>
      <c r="L61" s="3"/>
    </row>
    <row r="62" spans="1:12" x14ac:dyDescent="0.25">
      <c r="A62" s="1" t="s">
        <v>5</v>
      </c>
      <c r="B62">
        <v>12</v>
      </c>
      <c r="C62">
        <v>0.8</v>
      </c>
      <c r="D62">
        <f t="shared" ref="D62:D69" si="12">C62*B62</f>
        <v>9.6000000000000014</v>
      </c>
      <c r="F62" s="1" t="s">
        <v>27</v>
      </c>
      <c r="G62">
        <v>120</v>
      </c>
      <c r="H62">
        <v>0.55000000000000004</v>
      </c>
      <c r="I62" s="3">
        <f t="shared" ref="I62" si="13">H62*G62</f>
        <v>66</v>
      </c>
      <c r="L62" s="3"/>
    </row>
    <row r="63" spans="1:12" x14ac:dyDescent="0.25">
      <c r="A63" s="1" t="s">
        <v>6</v>
      </c>
      <c r="B63">
        <v>8</v>
      </c>
      <c r="C63" s="1">
        <v>0.85</v>
      </c>
      <c r="D63">
        <f t="shared" si="12"/>
        <v>6.8</v>
      </c>
      <c r="I63" s="3"/>
      <c r="L63" s="3"/>
    </row>
    <row r="64" spans="1:12" x14ac:dyDescent="0.25">
      <c r="A64" s="1" t="s">
        <v>11</v>
      </c>
      <c r="B64">
        <v>20</v>
      </c>
      <c r="C64">
        <v>1</v>
      </c>
      <c r="D64">
        <f t="shared" si="12"/>
        <v>20</v>
      </c>
      <c r="I64" s="3"/>
      <c r="L64" s="3"/>
    </row>
    <row r="65" spans="1:12" x14ac:dyDescent="0.25">
      <c r="A65" s="1" t="s">
        <v>16</v>
      </c>
      <c r="B65">
        <v>30</v>
      </c>
      <c r="C65">
        <v>1.1000000000000001</v>
      </c>
      <c r="D65">
        <f t="shared" si="12"/>
        <v>33</v>
      </c>
      <c r="L65" s="3"/>
    </row>
    <row r="66" spans="1:12" x14ac:dyDescent="0.25">
      <c r="A66" s="1" t="s">
        <v>18</v>
      </c>
      <c r="B66">
        <v>30</v>
      </c>
      <c r="C66">
        <v>1.2</v>
      </c>
      <c r="D66">
        <f t="shared" si="12"/>
        <v>36</v>
      </c>
      <c r="F66" s="12"/>
      <c r="L66" s="3"/>
    </row>
    <row r="67" spans="1:12" x14ac:dyDescent="0.25">
      <c r="A67" s="1" t="s">
        <v>20</v>
      </c>
      <c r="B67">
        <v>20</v>
      </c>
      <c r="C67">
        <v>1.36</v>
      </c>
      <c r="D67">
        <f t="shared" si="12"/>
        <v>27.200000000000003</v>
      </c>
      <c r="F67" s="12"/>
      <c r="L67" s="3"/>
    </row>
    <row r="68" spans="1:12" x14ac:dyDescent="0.25">
      <c r="A68" s="12" t="s">
        <v>22</v>
      </c>
      <c r="B68">
        <v>120</v>
      </c>
      <c r="C68">
        <v>0.3</v>
      </c>
      <c r="D68">
        <f t="shared" si="12"/>
        <v>36</v>
      </c>
      <c r="F68" s="12" t="s">
        <v>22</v>
      </c>
      <c r="G68">
        <v>120</v>
      </c>
      <c r="H68">
        <v>0.3</v>
      </c>
      <c r="I68">
        <f t="shared" ref="I68:I70" si="14">H68*G68</f>
        <v>36</v>
      </c>
      <c r="L68" s="3"/>
    </row>
    <row r="69" spans="1:12" x14ac:dyDescent="0.25">
      <c r="A69" s="12" t="s">
        <v>21</v>
      </c>
      <c r="B69">
        <v>120</v>
      </c>
      <c r="C69">
        <v>0.13</v>
      </c>
      <c r="D69">
        <f t="shared" si="12"/>
        <v>15.600000000000001</v>
      </c>
      <c r="F69" s="12" t="s">
        <v>21</v>
      </c>
      <c r="G69">
        <v>120</v>
      </c>
      <c r="H69">
        <v>0.13</v>
      </c>
      <c r="I69">
        <f t="shared" si="14"/>
        <v>15.600000000000001</v>
      </c>
      <c r="L69" s="3"/>
    </row>
    <row r="70" spans="1:12" x14ac:dyDescent="0.25">
      <c r="A70" s="12" t="s">
        <v>30</v>
      </c>
      <c r="B70">
        <v>120</v>
      </c>
      <c r="C70">
        <v>0.05</v>
      </c>
      <c r="D70">
        <f>C70*B70</f>
        <v>6</v>
      </c>
      <c r="F70" s="12" t="s">
        <v>23</v>
      </c>
      <c r="G70">
        <v>120</v>
      </c>
      <c r="H70">
        <v>0.26</v>
      </c>
      <c r="I70">
        <f t="shared" si="14"/>
        <v>31.200000000000003</v>
      </c>
      <c r="L70" s="3"/>
    </row>
    <row r="71" spans="1:12" x14ac:dyDescent="0.25">
      <c r="A71" s="12" t="s">
        <v>29</v>
      </c>
      <c r="B71">
        <v>120</v>
      </c>
      <c r="C71">
        <v>0.35</v>
      </c>
      <c r="D71">
        <f>C71*B71</f>
        <v>42</v>
      </c>
      <c r="F71" s="12"/>
      <c r="L71" s="3"/>
    </row>
    <row r="72" spans="1:12" x14ac:dyDescent="0.25">
      <c r="A72" s="1" t="s">
        <v>24</v>
      </c>
      <c r="D72" s="9">
        <f>(D61+D62+D63+D64+D65+D66+D67)*13%</f>
        <v>18.196100000000005</v>
      </c>
      <c r="F72" s="1" t="s">
        <v>24</v>
      </c>
      <c r="I72" s="9">
        <f>(I61+I62)*13%</f>
        <v>9.408100000000001</v>
      </c>
      <c r="L72" s="3"/>
    </row>
    <row r="73" spans="1:12" x14ac:dyDescent="0.25">
      <c r="A73" s="13" t="s">
        <v>25</v>
      </c>
      <c r="D73" s="11">
        <f>SUM(D64:D72)</f>
        <v>233.99609999999998</v>
      </c>
      <c r="E73" t="s">
        <v>12</v>
      </c>
      <c r="F73" s="13" t="s">
        <v>25</v>
      </c>
      <c r="I73" s="11">
        <f>SUM(I61:I72)</f>
        <v>164.57810000000001</v>
      </c>
      <c r="J73" t="s">
        <v>12</v>
      </c>
      <c r="L73" s="17">
        <f>D73/I73-100%</f>
        <v>0.42179366513527605</v>
      </c>
    </row>
  </sheetData>
  <mergeCells count="13">
    <mergeCell ref="L3:M3"/>
    <mergeCell ref="B59:D59"/>
    <mergeCell ref="G59:I59"/>
    <mergeCell ref="B3:D3"/>
    <mergeCell ref="G3:I3"/>
    <mergeCell ref="G5:I5"/>
    <mergeCell ref="G17:I17"/>
    <mergeCell ref="B5:D5"/>
    <mergeCell ref="B17:D17"/>
    <mergeCell ref="B30:D30"/>
    <mergeCell ref="G30:I30"/>
    <mergeCell ref="B44:D44"/>
    <mergeCell ref="G44:I4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1FA89-5A60-411B-A6FF-22A843DBC587}">
  <dimension ref="A1:M106"/>
  <sheetViews>
    <sheetView workbookViewId="0">
      <selection activeCell="B3" sqref="B3:D3"/>
    </sheetView>
  </sheetViews>
  <sheetFormatPr defaultRowHeight="15" x14ac:dyDescent="0.25"/>
  <cols>
    <col min="1" max="1" width="29.5703125" customWidth="1"/>
    <col min="2" max="2" width="13.140625" customWidth="1"/>
    <col min="3" max="3" width="15.42578125" customWidth="1"/>
    <col min="4" max="4" width="18.42578125" customWidth="1"/>
    <col min="6" max="6" width="29.42578125" customWidth="1"/>
    <col min="8" max="8" width="13.7109375" customWidth="1"/>
    <col min="9" max="9" width="14.28515625" customWidth="1"/>
    <col min="12" max="12" width="9.85546875" style="17" bestFit="1" customWidth="1"/>
  </cols>
  <sheetData>
    <row r="1" spans="1:13" x14ac:dyDescent="0.25">
      <c r="A1" s="22" t="s">
        <v>34</v>
      </c>
      <c r="F1" s="1"/>
      <c r="L1"/>
    </row>
    <row r="2" spans="1:13" x14ac:dyDescent="0.25">
      <c r="A2" s="22"/>
      <c r="F2" s="1"/>
      <c r="L2"/>
    </row>
    <row r="3" spans="1:13" ht="15.75" x14ac:dyDescent="0.25">
      <c r="B3" s="25" t="s">
        <v>37</v>
      </c>
      <c r="C3" s="25"/>
      <c r="D3" s="25"/>
      <c r="G3" s="25" t="s">
        <v>13</v>
      </c>
      <c r="H3" s="25"/>
      <c r="I3" s="25"/>
      <c r="L3" s="23" t="s">
        <v>36</v>
      </c>
      <c r="M3" s="23"/>
    </row>
    <row r="5" spans="1:13" ht="15.75" x14ac:dyDescent="0.25">
      <c r="B5" s="5"/>
      <c r="C5" s="10" t="s">
        <v>8</v>
      </c>
      <c r="D5" s="5"/>
      <c r="G5" s="24" t="s">
        <v>8</v>
      </c>
      <c r="H5" s="24"/>
      <c r="I5" s="24"/>
    </row>
    <row r="6" spans="1:13" x14ac:dyDescent="0.25">
      <c r="A6" s="2"/>
      <c r="B6" s="4" t="s">
        <v>1</v>
      </c>
      <c r="C6" s="4" t="s">
        <v>0</v>
      </c>
      <c r="D6" s="4" t="s">
        <v>7</v>
      </c>
    </row>
    <row r="7" spans="1:13" x14ac:dyDescent="0.25">
      <c r="A7" s="1" t="s">
        <v>2</v>
      </c>
      <c r="B7">
        <v>1</v>
      </c>
      <c r="C7">
        <v>7.37</v>
      </c>
      <c r="D7">
        <f>C7*B7</f>
        <v>7.37</v>
      </c>
      <c r="F7" s="1" t="s">
        <v>2</v>
      </c>
      <c r="G7">
        <v>1</v>
      </c>
      <c r="H7">
        <v>6.37</v>
      </c>
      <c r="I7">
        <f>H7*G7</f>
        <v>6.37</v>
      </c>
    </row>
    <row r="8" spans="1:13" x14ac:dyDescent="0.25">
      <c r="A8" s="1" t="s">
        <v>5</v>
      </c>
      <c r="B8">
        <v>12</v>
      </c>
      <c r="C8">
        <v>0.8</v>
      </c>
      <c r="D8">
        <f t="shared" ref="D8:D16" si="0">C8*B8</f>
        <v>9.6000000000000014</v>
      </c>
      <c r="F8" s="1" t="s">
        <v>27</v>
      </c>
      <c r="G8">
        <v>15</v>
      </c>
      <c r="H8">
        <v>0.55000000000000004</v>
      </c>
      <c r="I8">
        <f t="shared" ref="I8:I15" si="1">H8*G8</f>
        <v>8.25</v>
      </c>
    </row>
    <row r="9" spans="1:13" x14ac:dyDescent="0.25">
      <c r="A9" s="1" t="s">
        <v>6</v>
      </c>
      <c r="B9">
        <v>3</v>
      </c>
      <c r="C9">
        <v>0.85</v>
      </c>
      <c r="D9">
        <f t="shared" si="0"/>
        <v>2.5499999999999998</v>
      </c>
      <c r="F9" s="1"/>
    </row>
    <row r="10" spans="1:13" x14ac:dyDescent="0.25">
      <c r="A10" s="1" t="s">
        <v>3</v>
      </c>
      <c r="B10">
        <v>1</v>
      </c>
      <c r="C10">
        <v>5.65</v>
      </c>
      <c r="D10">
        <f t="shared" si="0"/>
        <v>5.65</v>
      </c>
      <c r="F10" s="1" t="s">
        <v>3</v>
      </c>
      <c r="G10">
        <v>1</v>
      </c>
      <c r="H10">
        <v>3.45</v>
      </c>
      <c r="I10">
        <f t="shared" si="1"/>
        <v>3.45</v>
      </c>
    </row>
    <row r="11" spans="1:13" x14ac:dyDescent="0.25">
      <c r="A11" s="1" t="s">
        <v>5</v>
      </c>
      <c r="B11">
        <v>12</v>
      </c>
      <c r="C11">
        <v>0.8</v>
      </c>
      <c r="D11">
        <f t="shared" si="0"/>
        <v>9.6000000000000014</v>
      </c>
      <c r="F11" s="1" t="s">
        <v>31</v>
      </c>
      <c r="G11">
        <v>15</v>
      </c>
      <c r="H11">
        <v>0.34499999999999997</v>
      </c>
      <c r="I11">
        <f t="shared" si="1"/>
        <v>5.1749999999999998</v>
      </c>
    </row>
    <row r="12" spans="1:13" x14ac:dyDescent="0.25">
      <c r="A12" s="1" t="s">
        <v>6</v>
      </c>
      <c r="B12">
        <v>3</v>
      </c>
      <c r="C12">
        <v>0.85</v>
      </c>
      <c r="D12">
        <f t="shared" si="0"/>
        <v>2.5499999999999998</v>
      </c>
    </row>
    <row r="13" spans="1:13" x14ac:dyDescent="0.25">
      <c r="A13" s="12" t="s">
        <v>22</v>
      </c>
      <c r="B13">
        <v>15</v>
      </c>
      <c r="C13">
        <v>0.3</v>
      </c>
      <c r="D13">
        <f t="shared" si="0"/>
        <v>4.5</v>
      </c>
      <c r="F13" s="12" t="s">
        <v>22</v>
      </c>
      <c r="G13">
        <v>15</v>
      </c>
      <c r="H13">
        <v>0.3</v>
      </c>
      <c r="I13">
        <f t="shared" si="1"/>
        <v>4.5</v>
      </c>
    </row>
    <row r="14" spans="1:13" x14ac:dyDescent="0.25">
      <c r="A14" s="12" t="s">
        <v>21</v>
      </c>
      <c r="B14">
        <v>15</v>
      </c>
      <c r="C14">
        <v>0.13</v>
      </c>
      <c r="D14">
        <f t="shared" si="0"/>
        <v>1.9500000000000002</v>
      </c>
      <c r="F14" s="12" t="s">
        <v>21</v>
      </c>
      <c r="G14">
        <v>15</v>
      </c>
      <c r="H14">
        <v>0.13</v>
      </c>
      <c r="I14">
        <f t="shared" si="1"/>
        <v>1.9500000000000002</v>
      </c>
    </row>
    <row r="15" spans="1:13" x14ac:dyDescent="0.25">
      <c r="A15" s="12" t="s">
        <v>28</v>
      </c>
      <c r="B15">
        <v>15</v>
      </c>
      <c r="C15">
        <v>0.05</v>
      </c>
      <c r="D15">
        <f t="shared" si="0"/>
        <v>0.75</v>
      </c>
      <c r="F15" s="12" t="s">
        <v>32</v>
      </c>
      <c r="G15">
        <v>15</v>
      </c>
      <c r="H15">
        <v>0.26</v>
      </c>
      <c r="I15">
        <f t="shared" si="1"/>
        <v>3.9000000000000004</v>
      </c>
    </row>
    <row r="16" spans="1:13" x14ac:dyDescent="0.25">
      <c r="A16" s="12" t="s">
        <v>29</v>
      </c>
      <c r="B16">
        <v>15</v>
      </c>
      <c r="C16">
        <v>0.35</v>
      </c>
      <c r="D16">
        <f t="shared" si="0"/>
        <v>5.25</v>
      </c>
      <c r="F16" s="12"/>
      <c r="I16" s="7"/>
    </row>
    <row r="17" spans="1:12" x14ac:dyDescent="0.25">
      <c r="A17" s="1" t="s">
        <v>24</v>
      </c>
      <c r="D17" s="9">
        <f>SUM(D7:D12)*13%</f>
        <v>4.8516000000000004</v>
      </c>
      <c r="F17" s="1" t="s">
        <v>24</v>
      </c>
      <c r="I17" s="9">
        <f>SUM(I7+I8+I10+I11)*13%</f>
        <v>3.0218500000000001</v>
      </c>
    </row>
    <row r="18" spans="1:12" x14ac:dyDescent="0.25">
      <c r="A18" s="13" t="s">
        <v>25</v>
      </c>
      <c r="D18" s="11">
        <f>SUM(D7:D17)</f>
        <v>54.621600000000001</v>
      </c>
      <c r="F18" s="13" t="s">
        <v>25</v>
      </c>
      <c r="I18" s="11">
        <f>SUM(I7:I17)</f>
        <v>36.616849999999999</v>
      </c>
      <c r="L18" s="17">
        <f>D18/I18-100%</f>
        <v>0.49170668694876807</v>
      </c>
    </row>
    <row r="19" spans="1:12" x14ac:dyDescent="0.25">
      <c r="A19" s="13"/>
      <c r="D19" s="11"/>
    </row>
    <row r="20" spans="1:12" ht="15.75" x14ac:dyDescent="0.25">
      <c r="B20" s="24" t="s">
        <v>9</v>
      </c>
      <c r="C20" s="24"/>
      <c r="D20" s="24"/>
      <c r="G20" s="24" t="s">
        <v>9</v>
      </c>
      <c r="H20" s="24"/>
      <c r="I20" s="24"/>
    </row>
    <row r="21" spans="1:12" x14ac:dyDescent="0.25">
      <c r="A21" s="1"/>
      <c r="B21" s="2" t="s">
        <v>1</v>
      </c>
      <c r="C21" s="2" t="s">
        <v>0</v>
      </c>
      <c r="D21" s="2" t="s">
        <v>10</v>
      </c>
    </row>
    <row r="22" spans="1:12" x14ac:dyDescent="0.25">
      <c r="A22" s="1" t="s">
        <v>2</v>
      </c>
      <c r="B22">
        <v>1</v>
      </c>
      <c r="C22">
        <v>7.37</v>
      </c>
      <c r="D22">
        <v>7.37</v>
      </c>
      <c r="F22" s="1" t="s">
        <v>2</v>
      </c>
      <c r="G22">
        <v>1</v>
      </c>
      <c r="H22">
        <v>6.37</v>
      </c>
      <c r="I22">
        <f>H22*G22</f>
        <v>6.37</v>
      </c>
    </row>
    <row r="23" spans="1:12" x14ac:dyDescent="0.25">
      <c r="A23" s="1" t="s">
        <v>5</v>
      </c>
      <c r="B23">
        <v>12</v>
      </c>
      <c r="C23">
        <v>0.8</v>
      </c>
      <c r="D23">
        <f t="shared" ref="D23:D33" si="2">C23*B23</f>
        <v>9.6000000000000014</v>
      </c>
      <c r="F23" s="1" t="s">
        <v>27</v>
      </c>
      <c r="G23">
        <v>30</v>
      </c>
      <c r="H23">
        <v>0.55000000000000004</v>
      </c>
      <c r="I23">
        <f t="shared" ref="I23" si="3">H23*G23</f>
        <v>16.5</v>
      </c>
    </row>
    <row r="24" spans="1:12" x14ac:dyDescent="0.25">
      <c r="A24" s="1" t="s">
        <v>6</v>
      </c>
      <c r="B24">
        <v>8</v>
      </c>
      <c r="C24" s="1">
        <v>0.85</v>
      </c>
      <c r="D24">
        <f t="shared" si="2"/>
        <v>6.8</v>
      </c>
    </row>
    <row r="25" spans="1:12" x14ac:dyDescent="0.25">
      <c r="A25" s="1" t="s">
        <v>11</v>
      </c>
      <c r="B25">
        <v>10</v>
      </c>
      <c r="C25">
        <v>1</v>
      </c>
      <c r="D25">
        <f t="shared" si="2"/>
        <v>10</v>
      </c>
    </row>
    <row r="26" spans="1:12" x14ac:dyDescent="0.25">
      <c r="A26" s="1" t="s">
        <v>3</v>
      </c>
      <c r="B26">
        <v>1</v>
      </c>
      <c r="C26">
        <v>5.65</v>
      </c>
      <c r="D26">
        <f t="shared" si="2"/>
        <v>5.65</v>
      </c>
      <c r="F26" s="1" t="s">
        <v>3</v>
      </c>
      <c r="G26">
        <v>1</v>
      </c>
      <c r="H26">
        <v>3.45</v>
      </c>
      <c r="I26">
        <f t="shared" ref="I26:I27" si="4">H26*G26</f>
        <v>3.45</v>
      </c>
    </row>
    <row r="27" spans="1:12" x14ac:dyDescent="0.25">
      <c r="A27" s="1" t="s">
        <v>5</v>
      </c>
      <c r="B27">
        <v>12</v>
      </c>
      <c r="C27">
        <v>0.8</v>
      </c>
      <c r="D27">
        <f t="shared" si="2"/>
        <v>9.6000000000000014</v>
      </c>
      <c r="F27" s="1" t="s">
        <v>31</v>
      </c>
      <c r="G27">
        <v>30</v>
      </c>
      <c r="H27">
        <v>0.34499999999999997</v>
      </c>
      <c r="I27">
        <f t="shared" si="4"/>
        <v>10.35</v>
      </c>
    </row>
    <row r="28" spans="1:12" x14ac:dyDescent="0.25">
      <c r="A28" s="1" t="s">
        <v>6</v>
      </c>
      <c r="B28">
        <v>8</v>
      </c>
      <c r="C28">
        <v>0.85</v>
      </c>
      <c r="D28">
        <f t="shared" si="2"/>
        <v>6.8</v>
      </c>
    </row>
    <row r="29" spans="1:12" x14ac:dyDescent="0.25">
      <c r="A29" s="1" t="s">
        <v>11</v>
      </c>
      <c r="B29">
        <v>10</v>
      </c>
      <c r="C29">
        <v>0.9</v>
      </c>
      <c r="D29">
        <f t="shared" si="2"/>
        <v>9</v>
      </c>
    </row>
    <row r="30" spans="1:12" x14ac:dyDescent="0.25">
      <c r="A30" s="12" t="s">
        <v>22</v>
      </c>
      <c r="B30">
        <v>30</v>
      </c>
      <c r="C30">
        <v>0.3</v>
      </c>
      <c r="D30">
        <f t="shared" si="2"/>
        <v>9</v>
      </c>
      <c r="F30" s="12" t="s">
        <v>22</v>
      </c>
      <c r="G30">
        <v>30</v>
      </c>
      <c r="H30">
        <v>0.3</v>
      </c>
      <c r="I30">
        <f t="shared" ref="I30:I32" si="5">H30*G30</f>
        <v>9</v>
      </c>
    </row>
    <row r="31" spans="1:12" x14ac:dyDescent="0.25">
      <c r="A31" s="12" t="s">
        <v>21</v>
      </c>
      <c r="B31">
        <v>30</v>
      </c>
      <c r="C31">
        <v>0.13</v>
      </c>
      <c r="D31">
        <f t="shared" si="2"/>
        <v>3.9000000000000004</v>
      </c>
      <c r="F31" s="12" t="s">
        <v>21</v>
      </c>
      <c r="G31">
        <v>30</v>
      </c>
      <c r="H31">
        <v>0.13</v>
      </c>
      <c r="I31">
        <f t="shared" si="5"/>
        <v>3.9000000000000004</v>
      </c>
    </row>
    <row r="32" spans="1:12" x14ac:dyDescent="0.25">
      <c r="A32" s="12" t="s">
        <v>28</v>
      </c>
      <c r="B32">
        <v>30</v>
      </c>
      <c r="C32">
        <v>0.05</v>
      </c>
      <c r="D32">
        <f t="shared" si="2"/>
        <v>1.5</v>
      </c>
      <c r="F32" s="12" t="s">
        <v>32</v>
      </c>
      <c r="G32">
        <v>30</v>
      </c>
      <c r="H32">
        <v>0.26</v>
      </c>
      <c r="I32">
        <f t="shared" si="5"/>
        <v>7.8000000000000007</v>
      </c>
    </row>
    <row r="33" spans="1:12" x14ac:dyDescent="0.25">
      <c r="A33" s="12" t="s">
        <v>29</v>
      </c>
      <c r="B33">
        <v>30</v>
      </c>
      <c r="C33">
        <v>0.35</v>
      </c>
      <c r="D33">
        <f t="shared" si="2"/>
        <v>10.5</v>
      </c>
    </row>
    <row r="34" spans="1:12" x14ac:dyDescent="0.25">
      <c r="A34" s="1" t="s">
        <v>24</v>
      </c>
      <c r="B34" s="14"/>
      <c r="D34" s="9">
        <f>SUM(D22:D29)*13%</f>
        <v>8.4265999999999988</v>
      </c>
      <c r="F34" s="1" t="s">
        <v>24</v>
      </c>
      <c r="G34" s="14"/>
      <c r="I34" s="9">
        <f>SUM(I22:I27)*13%</f>
        <v>4.7671000000000001</v>
      </c>
    </row>
    <row r="35" spans="1:12" x14ac:dyDescent="0.25">
      <c r="A35" s="13" t="s">
        <v>25</v>
      </c>
      <c r="D35" s="11">
        <f>SUM(D22:D34)</f>
        <v>98.146599999999992</v>
      </c>
      <c r="F35" s="13" t="s">
        <v>25</v>
      </c>
      <c r="I35" s="11">
        <f>SUM(I22:I34)</f>
        <v>62.137100000000004</v>
      </c>
      <c r="L35" s="17">
        <f>D35/I35-100%</f>
        <v>0.57951690696862235</v>
      </c>
    </row>
    <row r="37" spans="1:12" ht="15.75" x14ac:dyDescent="0.25">
      <c r="B37" s="24" t="s">
        <v>15</v>
      </c>
      <c r="C37" s="24"/>
      <c r="D37" s="24"/>
      <c r="G37" s="24" t="s">
        <v>15</v>
      </c>
      <c r="H37" s="24"/>
      <c r="I37" s="24"/>
    </row>
    <row r="38" spans="1:12" x14ac:dyDescent="0.25">
      <c r="B38" s="2" t="s">
        <v>1</v>
      </c>
      <c r="C38" s="2" t="s">
        <v>0</v>
      </c>
      <c r="D38" s="2" t="s">
        <v>10</v>
      </c>
      <c r="I38" s="3"/>
    </row>
    <row r="39" spans="1:12" x14ac:dyDescent="0.25">
      <c r="A39" s="1" t="s">
        <v>2</v>
      </c>
      <c r="B39">
        <v>1</v>
      </c>
      <c r="C39">
        <v>7.37</v>
      </c>
      <c r="D39">
        <f>C39*B39</f>
        <v>7.37</v>
      </c>
      <c r="F39" s="1" t="s">
        <v>2</v>
      </c>
      <c r="G39">
        <v>1</v>
      </c>
      <c r="H39">
        <v>6.37</v>
      </c>
      <c r="I39">
        <f>H39*G39</f>
        <v>6.37</v>
      </c>
    </row>
    <row r="40" spans="1:12" x14ac:dyDescent="0.25">
      <c r="A40" s="1" t="s">
        <v>5</v>
      </c>
      <c r="B40">
        <v>12</v>
      </c>
      <c r="C40">
        <v>0.8</v>
      </c>
      <c r="D40">
        <f t="shared" ref="D40:D52" si="6">C40*B40</f>
        <v>9.6000000000000014</v>
      </c>
      <c r="F40" s="1" t="s">
        <v>27</v>
      </c>
      <c r="G40">
        <v>55</v>
      </c>
      <c r="H40">
        <v>0.55000000000000004</v>
      </c>
      <c r="I40">
        <f t="shared" ref="I40" si="7">H40*G40</f>
        <v>30.250000000000004</v>
      </c>
    </row>
    <row r="41" spans="1:12" x14ac:dyDescent="0.25">
      <c r="A41" s="1" t="s">
        <v>6</v>
      </c>
      <c r="B41">
        <v>8</v>
      </c>
      <c r="C41" s="1">
        <v>0.85</v>
      </c>
      <c r="D41">
        <f t="shared" si="6"/>
        <v>6.8</v>
      </c>
    </row>
    <row r="42" spans="1:12" x14ac:dyDescent="0.25">
      <c r="A42" s="1" t="s">
        <v>11</v>
      </c>
      <c r="B42">
        <v>20</v>
      </c>
      <c r="C42">
        <v>1</v>
      </c>
      <c r="D42">
        <f t="shared" si="6"/>
        <v>20</v>
      </c>
      <c r="I42" s="3"/>
    </row>
    <row r="43" spans="1:12" x14ac:dyDescent="0.25">
      <c r="A43" s="1" t="s">
        <v>16</v>
      </c>
      <c r="B43">
        <v>15</v>
      </c>
      <c r="C43">
        <v>1.1000000000000001</v>
      </c>
      <c r="D43">
        <f t="shared" si="6"/>
        <v>16.5</v>
      </c>
    </row>
    <row r="44" spans="1:12" x14ac:dyDescent="0.25">
      <c r="A44" s="1" t="s">
        <v>3</v>
      </c>
      <c r="B44">
        <v>1</v>
      </c>
      <c r="C44">
        <v>5.65</v>
      </c>
      <c r="D44">
        <f t="shared" si="6"/>
        <v>5.65</v>
      </c>
      <c r="F44" s="1" t="s">
        <v>3</v>
      </c>
      <c r="G44">
        <v>1</v>
      </c>
      <c r="H44">
        <v>3.45</v>
      </c>
      <c r="I44">
        <f t="shared" ref="I44:I45" si="8">H44*G44</f>
        <v>3.45</v>
      </c>
    </row>
    <row r="45" spans="1:12" x14ac:dyDescent="0.25">
      <c r="A45" s="1" t="s">
        <v>5</v>
      </c>
      <c r="B45">
        <v>12</v>
      </c>
      <c r="C45">
        <v>0.8</v>
      </c>
      <c r="D45">
        <f t="shared" si="6"/>
        <v>9.6000000000000014</v>
      </c>
      <c r="F45" s="1" t="s">
        <v>31</v>
      </c>
      <c r="G45">
        <v>55</v>
      </c>
      <c r="H45">
        <v>0.34499999999999997</v>
      </c>
      <c r="I45">
        <f t="shared" si="8"/>
        <v>18.974999999999998</v>
      </c>
    </row>
    <row r="46" spans="1:12" x14ac:dyDescent="0.25">
      <c r="A46" s="1" t="s">
        <v>6</v>
      </c>
      <c r="B46">
        <v>8</v>
      </c>
      <c r="C46">
        <v>0.85</v>
      </c>
      <c r="D46">
        <f t="shared" si="6"/>
        <v>6.8</v>
      </c>
    </row>
    <row r="47" spans="1:12" x14ac:dyDescent="0.25">
      <c r="A47" s="1" t="s">
        <v>11</v>
      </c>
      <c r="B47">
        <v>20</v>
      </c>
      <c r="C47">
        <v>0.9</v>
      </c>
      <c r="D47">
        <f t="shared" si="6"/>
        <v>18</v>
      </c>
    </row>
    <row r="48" spans="1:12" x14ac:dyDescent="0.25">
      <c r="A48" s="1" t="s">
        <v>16</v>
      </c>
      <c r="B48">
        <v>15</v>
      </c>
      <c r="C48">
        <v>0.95</v>
      </c>
      <c r="D48">
        <f t="shared" si="6"/>
        <v>14.25</v>
      </c>
    </row>
    <row r="49" spans="1:12" x14ac:dyDescent="0.25">
      <c r="A49" s="12" t="s">
        <v>22</v>
      </c>
      <c r="B49">
        <v>55</v>
      </c>
      <c r="C49">
        <v>0.3</v>
      </c>
      <c r="D49">
        <f t="shared" si="6"/>
        <v>16.5</v>
      </c>
      <c r="F49" s="12" t="s">
        <v>22</v>
      </c>
      <c r="G49">
        <v>55</v>
      </c>
      <c r="H49">
        <v>0.3</v>
      </c>
      <c r="I49">
        <f t="shared" ref="I49:I51" si="9">H49*G49</f>
        <v>16.5</v>
      </c>
    </row>
    <row r="50" spans="1:12" x14ac:dyDescent="0.25">
      <c r="A50" s="12" t="s">
        <v>21</v>
      </c>
      <c r="B50">
        <v>55</v>
      </c>
      <c r="C50">
        <v>0.13</v>
      </c>
      <c r="D50">
        <f t="shared" si="6"/>
        <v>7.15</v>
      </c>
      <c r="F50" s="12" t="s">
        <v>21</v>
      </c>
      <c r="G50">
        <v>55</v>
      </c>
      <c r="H50">
        <v>0.13</v>
      </c>
      <c r="I50">
        <f t="shared" si="9"/>
        <v>7.15</v>
      </c>
    </row>
    <row r="51" spans="1:12" x14ac:dyDescent="0.25">
      <c r="A51" s="12" t="s">
        <v>28</v>
      </c>
      <c r="B51">
        <v>55</v>
      </c>
      <c r="C51">
        <v>0.05</v>
      </c>
      <c r="D51">
        <f t="shared" si="6"/>
        <v>2.75</v>
      </c>
      <c r="F51" s="12" t="s">
        <v>32</v>
      </c>
      <c r="G51">
        <v>55</v>
      </c>
      <c r="H51">
        <v>0.26</v>
      </c>
      <c r="I51">
        <f t="shared" si="9"/>
        <v>14.3</v>
      </c>
    </row>
    <row r="52" spans="1:12" x14ac:dyDescent="0.25">
      <c r="A52" s="12" t="s">
        <v>29</v>
      </c>
      <c r="B52">
        <v>55</v>
      </c>
      <c r="C52">
        <v>0.35</v>
      </c>
      <c r="D52">
        <f t="shared" si="6"/>
        <v>19.25</v>
      </c>
    </row>
    <row r="53" spans="1:12" x14ac:dyDescent="0.25">
      <c r="A53" s="1" t="s">
        <v>24</v>
      </c>
      <c r="D53" s="9">
        <f>SUM(D39:D48)*13%</f>
        <v>14.894100000000002</v>
      </c>
      <c r="F53" s="1" t="s">
        <v>24</v>
      </c>
      <c r="I53" s="9">
        <f>SUM(I39:I45)*13%</f>
        <v>7.6758500000000005</v>
      </c>
    </row>
    <row r="54" spans="1:12" x14ac:dyDescent="0.25">
      <c r="A54" s="13" t="s">
        <v>25</v>
      </c>
      <c r="D54" s="11">
        <f>SUM(D39:D53)</f>
        <v>175.11410000000001</v>
      </c>
      <c r="F54" s="13" t="s">
        <v>25</v>
      </c>
      <c r="I54" s="11">
        <f>SUM(I39:I53)</f>
        <v>104.67085</v>
      </c>
      <c r="L54" s="17">
        <f>D54/I54-100%</f>
        <v>0.67299778305039082</v>
      </c>
    </row>
    <row r="56" spans="1:12" ht="15.75" x14ac:dyDescent="0.25">
      <c r="B56" s="24" t="s">
        <v>17</v>
      </c>
      <c r="C56" s="24"/>
      <c r="D56" s="24"/>
      <c r="G56" s="24" t="s">
        <v>17</v>
      </c>
      <c r="H56" s="24"/>
      <c r="I56" s="24"/>
    </row>
    <row r="57" spans="1:12" x14ac:dyDescent="0.25">
      <c r="B57" s="2" t="s">
        <v>1</v>
      </c>
      <c r="C57" s="2" t="s">
        <v>0</v>
      </c>
      <c r="D57" s="2" t="s">
        <v>10</v>
      </c>
      <c r="I57" s="3"/>
    </row>
    <row r="58" spans="1:12" x14ac:dyDescent="0.25">
      <c r="A58" s="1" t="s">
        <v>2</v>
      </c>
      <c r="B58">
        <v>1</v>
      </c>
      <c r="C58">
        <v>7.37</v>
      </c>
      <c r="D58">
        <f>C58*B58</f>
        <v>7.37</v>
      </c>
      <c r="F58" s="1" t="s">
        <v>2</v>
      </c>
      <c r="G58">
        <v>1</v>
      </c>
      <c r="H58">
        <v>6.37</v>
      </c>
      <c r="I58" s="3">
        <f>H58*G58</f>
        <v>6.37</v>
      </c>
    </row>
    <row r="59" spans="1:12" x14ac:dyDescent="0.25">
      <c r="A59" s="1" t="s">
        <v>5</v>
      </c>
      <c r="B59">
        <v>12</v>
      </c>
      <c r="C59">
        <v>0.8</v>
      </c>
      <c r="D59">
        <f t="shared" ref="D59:D73" si="10">C59*B59</f>
        <v>9.6000000000000014</v>
      </c>
      <c r="F59" s="1" t="s">
        <v>27</v>
      </c>
      <c r="G59">
        <v>80</v>
      </c>
      <c r="H59">
        <v>0.55000000000000004</v>
      </c>
      <c r="I59" s="3">
        <f t="shared" ref="I59" si="11">H59*G59</f>
        <v>44</v>
      </c>
    </row>
    <row r="60" spans="1:12" x14ac:dyDescent="0.25">
      <c r="A60" s="1" t="s">
        <v>6</v>
      </c>
      <c r="B60">
        <v>8</v>
      </c>
      <c r="C60" s="1">
        <v>0.85</v>
      </c>
      <c r="D60">
        <f t="shared" si="10"/>
        <v>6.8</v>
      </c>
    </row>
    <row r="61" spans="1:12" x14ac:dyDescent="0.25">
      <c r="A61" s="1" t="s">
        <v>11</v>
      </c>
      <c r="B61">
        <v>20</v>
      </c>
      <c r="C61">
        <v>1</v>
      </c>
      <c r="D61">
        <f t="shared" si="10"/>
        <v>20</v>
      </c>
      <c r="I61" s="3"/>
    </row>
    <row r="62" spans="1:12" x14ac:dyDescent="0.25">
      <c r="A62" s="1" t="s">
        <v>16</v>
      </c>
      <c r="B62">
        <v>30</v>
      </c>
      <c r="C62">
        <v>1.1000000000000001</v>
      </c>
      <c r="D62">
        <f t="shared" si="10"/>
        <v>33</v>
      </c>
    </row>
    <row r="63" spans="1:12" x14ac:dyDescent="0.25">
      <c r="A63" s="1" t="s">
        <v>18</v>
      </c>
      <c r="B63">
        <v>10</v>
      </c>
      <c r="C63">
        <v>1.2</v>
      </c>
      <c r="D63">
        <f t="shared" si="10"/>
        <v>12</v>
      </c>
    </row>
    <row r="64" spans="1:12" x14ac:dyDescent="0.25">
      <c r="A64" s="1" t="s">
        <v>3</v>
      </c>
      <c r="B64">
        <v>1</v>
      </c>
      <c r="C64">
        <v>5.65</v>
      </c>
      <c r="D64">
        <f t="shared" si="10"/>
        <v>5.65</v>
      </c>
      <c r="F64" s="1" t="s">
        <v>3</v>
      </c>
      <c r="G64">
        <v>1</v>
      </c>
      <c r="H64">
        <v>3.45</v>
      </c>
      <c r="I64">
        <f t="shared" ref="I64:I72" si="12">H64*G64</f>
        <v>3.45</v>
      </c>
    </row>
    <row r="65" spans="1:12" x14ac:dyDescent="0.25">
      <c r="A65" s="1" t="s">
        <v>5</v>
      </c>
      <c r="B65">
        <v>12</v>
      </c>
      <c r="C65">
        <v>0.8</v>
      </c>
      <c r="D65">
        <f t="shared" si="10"/>
        <v>9.6000000000000014</v>
      </c>
      <c r="F65" s="1" t="s">
        <v>31</v>
      </c>
      <c r="G65">
        <v>80</v>
      </c>
      <c r="H65">
        <v>0.34499999999999997</v>
      </c>
      <c r="I65">
        <f t="shared" si="12"/>
        <v>27.599999999999998</v>
      </c>
    </row>
    <row r="66" spans="1:12" x14ac:dyDescent="0.25">
      <c r="A66" s="1" t="s">
        <v>6</v>
      </c>
      <c r="B66">
        <v>8</v>
      </c>
      <c r="C66">
        <v>0.85</v>
      </c>
      <c r="D66">
        <f t="shared" si="10"/>
        <v>6.8</v>
      </c>
    </row>
    <row r="67" spans="1:12" x14ac:dyDescent="0.25">
      <c r="A67" s="1" t="s">
        <v>11</v>
      </c>
      <c r="B67">
        <v>20</v>
      </c>
      <c r="C67">
        <v>0.9</v>
      </c>
      <c r="D67">
        <f t="shared" si="10"/>
        <v>18</v>
      </c>
    </row>
    <row r="68" spans="1:12" x14ac:dyDescent="0.25">
      <c r="A68" s="1" t="s">
        <v>16</v>
      </c>
      <c r="B68">
        <v>30</v>
      </c>
      <c r="C68">
        <v>0.95</v>
      </c>
      <c r="D68">
        <f t="shared" si="10"/>
        <v>28.5</v>
      </c>
    </row>
    <row r="69" spans="1:12" x14ac:dyDescent="0.25">
      <c r="A69" s="1" t="s">
        <v>18</v>
      </c>
      <c r="B69">
        <v>10</v>
      </c>
      <c r="C69">
        <v>1</v>
      </c>
      <c r="D69">
        <f t="shared" si="10"/>
        <v>10</v>
      </c>
    </row>
    <row r="70" spans="1:12" x14ac:dyDescent="0.25">
      <c r="A70" s="12" t="s">
        <v>22</v>
      </c>
      <c r="B70">
        <v>80</v>
      </c>
      <c r="C70">
        <v>0.3</v>
      </c>
      <c r="D70">
        <f t="shared" si="10"/>
        <v>24</v>
      </c>
      <c r="F70" s="12" t="s">
        <v>22</v>
      </c>
      <c r="G70">
        <v>80</v>
      </c>
      <c r="H70">
        <v>0.3</v>
      </c>
      <c r="I70">
        <f t="shared" si="12"/>
        <v>24</v>
      </c>
    </row>
    <row r="71" spans="1:12" x14ac:dyDescent="0.25">
      <c r="A71" s="12" t="s">
        <v>21</v>
      </c>
      <c r="B71">
        <v>80</v>
      </c>
      <c r="C71">
        <v>0.13</v>
      </c>
      <c r="D71">
        <f t="shared" si="10"/>
        <v>10.4</v>
      </c>
      <c r="F71" s="12" t="s">
        <v>21</v>
      </c>
      <c r="G71">
        <v>80</v>
      </c>
      <c r="H71">
        <v>0.13</v>
      </c>
      <c r="I71">
        <f t="shared" si="12"/>
        <v>10.4</v>
      </c>
    </row>
    <row r="72" spans="1:12" x14ac:dyDescent="0.25">
      <c r="A72" s="12" t="s">
        <v>28</v>
      </c>
      <c r="B72">
        <v>80</v>
      </c>
      <c r="C72">
        <v>0.05</v>
      </c>
      <c r="D72">
        <f t="shared" si="10"/>
        <v>4</v>
      </c>
      <c r="F72" s="12" t="s">
        <v>32</v>
      </c>
      <c r="G72">
        <v>80</v>
      </c>
      <c r="H72">
        <v>0.26</v>
      </c>
      <c r="I72">
        <f t="shared" si="12"/>
        <v>20.8</v>
      </c>
    </row>
    <row r="73" spans="1:12" x14ac:dyDescent="0.25">
      <c r="A73" s="12" t="s">
        <v>29</v>
      </c>
      <c r="B73">
        <v>80</v>
      </c>
      <c r="C73">
        <v>0.35</v>
      </c>
      <c r="D73">
        <f t="shared" si="10"/>
        <v>28</v>
      </c>
    </row>
    <row r="74" spans="1:12" x14ac:dyDescent="0.25">
      <c r="A74" s="1" t="s">
        <v>24</v>
      </c>
      <c r="D74" s="9">
        <f>SUM(D58:D69)*13%</f>
        <v>21.7516</v>
      </c>
      <c r="F74" s="1" t="s">
        <v>24</v>
      </c>
      <c r="I74" s="9">
        <f>SUM(I58:I69)*13%</f>
        <v>10.5846</v>
      </c>
    </row>
    <row r="75" spans="1:12" ht="12.75" customHeight="1" x14ac:dyDescent="0.25">
      <c r="A75" s="13" t="s">
        <v>25</v>
      </c>
      <c r="D75" s="11">
        <f>SUM(D58:D74)</f>
        <v>255.4716</v>
      </c>
      <c r="F75" s="13" t="s">
        <v>25</v>
      </c>
      <c r="I75" s="11">
        <f>SUM(I58:I74)</f>
        <v>147.2046</v>
      </c>
      <c r="L75" s="17">
        <f>D75/I75-100%</f>
        <v>0.73548652691559901</v>
      </c>
    </row>
    <row r="78" spans="1:12" ht="15.75" x14ac:dyDescent="0.25">
      <c r="B78" s="24" t="s">
        <v>19</v>
      </c>
      <c r="C78" s="24"/>
      <c r="D78" s="24"/>
      <c r="G78" s="24" t="s">
        <v>19</v>
      </c>
      <c r="H78" s="24"/>
      <c r="I78" s="24"/>
    </row>
    <row r="79" spans="1:12" x14ac:dyDescent="0.25">
      <c r="B79" s="2" t="s">
        <v>1</v>
      </c>
      <c r="C79" s="2" t="s">
        <v>0</v>
      </c>
      <c r="D79" s="2" t="s">
        <v>10</v>
      </c>
      <c r="I79" s="3"/>
    </row>
    <row r="80" spans="1:12" x14ac:dyDescent="0.25">
      <c r="A80" s="1" t="s">
        <v>2</v>
      </c>
      <c r="B80">
        <v>1</v>
      </c>
      <c r="C80">
        <v>7.37</v>
      </c>
      <c r="D80">
        <f>C80*B80</f>
        <v>7.37</v>
      </c>
      <c r="F80" s="1" t="s">
        <v>2</v>
      </c>
      <c r="G80">
        <v>1</v>
      </c>
      <c r="H80">
        <v>6.37</v>
      </c>
      <c r="I80" s="3">
        <f>H80*G80</f>
        <v>6.37</v>
      </c>
    </row>
    <row r="81" spans="1:9" x14ac:dyDescent="0.25">
      <c r="A81" s="1" t="s">
        <v>5</v>
      </c>
      <c r="B81">
        <v>12</v>
      </c>
      <c r="C81">
        <v>0.8</v>
      </c>
      <c r="D81">
        <f t="shared" ref="D81:D97" si="13">C81*B81</f>
        <v>9.6000000000000014</v>
      </c>
      <c r="F81" s="1" t="s">
        <v>27</v>
      </c>
      <c r="G81">
        <v>120</v>
      </c>
      <c r="H81">
        <v>0.55000000000000004</v>
      </c>
      <c r="I81" s="3">
        <f t="shared" ref="I81" si="14">H81*G81</f>
        <v>66</v>
      </c>
    </row>
    <row r="82" spans="1:9" x14ac:dyDescent="0.25">
      <c r="A82" s="1" t="s">
        <v>6</v>
      </c>
      <c r="B82">
        <v>8</v>
      </c>
      <c r="C82" s="1">
        <v>0.85</v>
      </c>
      <c r="D82">
        <f t="shared" si="13"/>
        <v>6.8</v>
      </c>
      <c r="I82" s="3"/>
    </row>
    <row r="83" spans="1:9" x14ac:dyDescent="0.25">
      <c r="A83" s="1" t="s">
        <v>11</v>
      </c>
      <c r="B83">
        <v>20</v>
      </c>
      <c r="C83">
        <v>1</v>
      </c>
      <c r="D83">
        <f t="shared" si="13"/>
        <v>20</v>
      </c>
      <c r="I83" s="3"/>
    </row>
    <row r="84" spans="1:9" x14ac:dyDescent="0.25">
      <c r="A84" s="1" t="s">
        <v>16</v>
      </c>
      <c r="B84">
        <v>30</v>
      </c>
      <c r="C84">
        <v>1.1000000000000001</v>
      </c>
      <c r="D84">
        <f t="shared" si="13"/>
        <v>33</v>
      </c>
    </row>
    <row r="85" spans="1:9" x14ac:dyDescent="0.25">
      <c r="A85" s="1" t="s">
        <v>18</v>
      </c>
      <c r="B85">
        <v>30</v>
      </c>
      <c r="C85">
        <v>1.2</v>
      </c>
      <c r="D85">
        <f t="shared" si="13"/>
        <v>36</v>
      </c>
    </row>
    <row r="86" spans="1:9" x14ac:dyDescent="0.25">
      <c r="A86" s="1" t="s">
        <v>20</v>
      </c>
      <c r="B86">
        <v>20</v>
      </c>
      <c r="C86">
        <v>1.36</v>
      </c>
      <c r="D86">
        <f t="shared" si="13"/>
        <v>27.200000000000003</v>
      </c>
    </row>
    <row r="87" spans="1:9" x14ac:dyDescent="0.25">
      <c r="A87" s="1" t="s">
        <v>3</v>
      </c>
      <c r="B87">
        <v>1</v>
      </c>
      <c r="C87">
        <v>5.65</v>
      </c>
      <c r="D87">
        <f t="shared" si="13"/>
        <v>5.65</v>
      </c>
      <c r="F87" s="1" t="s">
        <v>3</v>
      </c>
      <c r="G87">
        <v>1</v>
      </c>
      <c r="H87">
        <v>3.45</v>
      </c>
      <c r="I87">
        <f t="shared" ref="I87:I88" si="15">H87*G87</f>
        <v>3.45</v>
      </c>
    </row>
    <row r="88" spans="1:9" x14ac:dyDescent="0.25">
      <c r="A88" s="1" t="s">
        <v>5</v>
      </c>
      <c r="B88">
        <v>12</v>
      </c>
      <c r="C88">
        <v>0.8</v>
      </c>
      <c r="D88">
        <f t="shared" si="13"/>
        <v>9.6000000000000014</v>
      </c>
      <c r="F88" s="1" t="s">
        <v>31</v>
      </c>
      <c r="G88">
        <v>120</v>
      </c>
      <c r="H88">
        <v>0.34499999999999997</v>
      </c>
      <c r="I88">
        <f t="shared" si="15"/>
        <v>41.4</v>
      </c>
    </row>
    <row r="89" spans="1:9" x14ac:dyDescent="0.25">
      <c r="A89" s="1" t="s">
        <v>6</v>
      </c>
      <c r="B89">
        <v>8</v>
      </c>
      <c r="C89">
        <v>0.85</v>
      </c>
      <c r="D89">
        <f t="shared" si="13"/>
        <v>6.8</v>
      </c>
    </row>
    <row r="90" spans="1:9" x14ac:dyDescent="0.25">
      <c r="A90" s="1" t="s">
        <v>11</v>
      </c>
      <c r="B90">
        <v>20</v>
      </c>
      <c r="C90">
        <v>0.9</v>
      </c>
      <c r="D90">
        <f t="shared" si="13"/>
        <v>18</v>
      </c>
    </row>
    <row r="91" spans="1:9" x14ac:dyDescent="0.25">
      <c r="A91" s="1" t="s">
        <v>16</v>
      </c>
      <c r="B91">
        <v>30</v>
      </c>
      <c r="C91">
        <v>0.95</v>
      </c>
      <c r="D91">
        <f t="shared" si="13"/>
        <v>28.5</v>
      </c>
    </row>
    <row r="92" spans="1:9" x14ac:dyDescent="0.25">
      <c r="A92" s="1" t="s">
        <v>18</v>
      </c>
      <c r="B92">
        <v>30</v>
      </c>
      <c r="C92">
        <v>1</v>
      </c>
      <c r="D92">
        <f t="shared" si="13"/>
        <v>30</v>
      </c>
    </row>
    <row r="93" spans="1:9" x14ac:dyDescent="0.25">
      <c r="A93" s="1" t="s">
        <v>20</v>
      </c>
      <c r="B93">
        <v>20</v>
      </c>
      <c r="C93">
        <v>1.35</v>
      </c>
      <c r="D93">
        <f t="shared" si="13"/>
        <v>27</v>
      </c>
    </row>
    <row r="94" spans="1:9" x14ac:dyDescent="0.25">
      <c r="A94" s="12" t="s">
        <v>22</v>
      </c>
      <c r="B94">
        <v>120</v>
      </c>
      <c r="C94">
        <v>0.3</v>
      </c>
      <c r="D94">
        <f t="shared" si="13"/>
        <v>36</v>
      </c>
      <c r="F94" s="12" t="s">
        <v>22</v>
      </c>
      <c r="G94">
        <v>120</v>
      </c>
      <c r="H94">
        <v>0.3</v>
      </c>
      <c r="I94">
        <f>G94*H94</f>
        <v>36</v>
      </c>
    </row>
    <row r="95" spans="1:9" x14ac:dyDescent="0.25">
      <c r="A95" s="12" t="s">
        <v>21</v>
      </c>
      <c r="B95">
        <v>120</v>
      </c>
      <c r="C95">
        <v>0.13</v>
      </c>
      <c r="D95">
        <f t="shared" si="13"/>
        <v>15.600000000000001</v>
      </c>
      <c r="F95" s="12" t="s">
        <v>21</v>
      </c>
      <c r="G95">
        <v>120</v>
      </c>
      <c r="H95">
        <v>0.13</v>
      </c>
      <c r="I95">
        <f t="shared" ref="I95:I96" si="16">G95*H95</f>
        <v>15.600000000000001</v>
      </c>
    </row>
    <row r="96" spans="1:9" x14ac:dyDescent="0.25">
      <c r="A96" s="12" t="s">
        <v>28</v>
      </c>
      <c r="B96">
        <v>120</v>
      </c>
      <c r="C96">
        <v>0.05</v>
      </c>
      <c r="D96">
        <f t="shared" si="13"/>
        <v>6</v>
      </c>
      <c r="F96" s="12" t="s">
        <v>32</v>
      </c>
      <c r="G96">
        <v>120</v>
      </c>
      <c r="H96">
        <v>0.26</v>
      </c>
      <c r="I96">
        <f t="shared" si="16"/>
        <v>31.200000000000003</v>
      </c>
    </row>
    <row r="97" spans="1:12" x14ac:dyDescent="0.25">
      <c r="A97" s="12" t="s">
        <v>29</v>
      </c>
      <c r="B97">
        <v>120</v>
      </c>
      <c r="C97">
        <v>0.35</v>
      </c>
      <c r="D97">
        <f t="shared" si="13"/>
        <v>42</v>
      </c>
    </row>
    <row r="98" spans="1:12" x14ac:dyDescent="0.25">
      <c r="A98" s="1" t="s">
        <v>24</v>
      </c>
      <c r="D98" s="9">
        <f>SUM(D80:D93)*13%</f>
        <v>34.517600000000009</v>
      </c>
      <c r="F98" s="1" t="s">
        <v>24</v>
      </c>
      <c r="I98" s="9">
        <f>SUM(I80:I93)*13%</f>
        <v>15.2386</v>
      </c>
    </row>
    <row r="99" spans="1:12" x14ac:dyDescent="0.25">
      <c r="A99" s="13" t="s">
        <v>25</v>
      </c>
      <c r="D99" s="11">
        <f>SUM(D80:D98)</f>
        <v>399.63760000000008</v>
      </c>
      <c r="F99" s="13" t="s">
        <v>25</v>
      </c>
      <c r="I99" s="11">
        <f>SUM(I80:I98)</f>
        <v>215.25859999999997</v>
      </c>
      <c r="L99" s="17">
        <f>D99/I99-100%</f>
        <v>0.85654649802609573</v>
      </c>
    </row>
    <row r="103" spans="1:12" x14ac:dyDescent="0.25">
      <c r="A103" s="6"/>
    </row>
    <row r="104" spans="1:12" x14ac:dyDescent="0.25">
      <c r="A104" s="6"/>
    </row>
    <row r="105" spans="1:12" x14ac:dyDescent="0.25">
      <c r="A105" s="6"/>
    </row>
    <row r="106" spans="1:12" x14ac:dyDescent="0.25">
      <c r="A106" s="2"/>
    </row>
  </sheetData>
  <mergeCells count="12">
    <mergeCell ref="L3:M3"/>
    <mergeCell ref="B56:D56"/>
    <mergeCell ref="G56:I56"/>
    <mergeCell ref="B78:D78"/>
    <mergeCell ref="G78:I78"/>
    <mergeCell ref="B20:D20"/>
    <mergeCell ref="G20:I20"/>
    <mergeCell ref="G5:I5"/>
    <mergeCell ref="B3:D3"/>
    <mergeCell ref="G3:I3"/>
    <mergeCell ref="B37:D37"/>
    <mergeCell ref="G37:I3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31E9A-D82F-4168-BA82-08A86E0C33A1}">
  <dimension ref="A1:O128"/>
  <sheetViews>
    <sheetView zoomScaleNormal="100" workbookViewId="0">
      <selection activeCell="E6" sqref="E6"/>
    </sheetView>
  </sheetViews>
  <sheetFormatPr defaultRowHeight="15" x14ac:dyDescent="0.25"/>
  <cols>
    <col min="1" max="1" width="23.42578125" style="1" customWidth="1"/>
    <col min="2" max="2" width="14.7109375" customWidth="1"/>
    <col min="3" max="3" width="14.5703125" customWidth="1"/>
    <col min="4" max="4" width="15.5703125" customWidth="1"/>
    <col min="7" max="7" width="18.7109375" customWidth="1"/>
    <col min="8" max="8" width="29.42578125" customWidth="1"/>
    <col min="9" max="9" width="9.5703125" customWidth="1"/>
    <col min="10" max="10" width="15.5703125" customWidth="1"/>
    <col min="11" max="11" width="17.28515625" customWidth="1"/>
    <col min="14" max="14" width="9.85546875" style="17" bestFit="1" customWidth="1"/>
  </cols>
  <sheetData>
    <row r="1" spans="1:15" x14ac:dyDescent="0.25">
      <c r="A1" s="22" t="s">
        <v>33</v>
      </c>
      <c r="F1" s="1"/>
      <c r="N1"/>
    </row>
    <row r="2" spans="1:15" x14ac:dyDescent="0.25">
      <c r="A2" s="22"/>
      <c r="F2" s="1"/>
      <c r="N2"/>
    </row>
    <row r="3" spans="1:15" ht="21" x14ac:dyDescent="0.35">
      <c r="B3" s="27" t="s">
        <v>37</v>
      </c>
      <c r="C3" s="27"/>
      <c r="D3" s="27"/>
      <c r="E3" s="20"/>
      <c r="F3" s="20"/>
      <c r="G3" s="21"/>
      <c r="H3" s="20"/>
      <c r="I3" s="27" t="s">
        <v>13</v>
      </c>
      <c r="J3" s="27"/>
      <c r="K3" s="27"/>
      <c r="N3" s="23" t="s">
        <v>36</v>
      </c>
      <c r="O3" s="23"/>
    </row>
    <row r="4" spans="1:15" ht="21" x14ac:dyDescent="0.35">
      <c r="B4" s="19"/>
      <c r="C4" s="19"/>
      <c r="D4" s="26"/>
      <c r="E4" s="26"/>
      <c r="F4" s="26"/>
      <c r="G4" s="26"/>
      <c r="H4" s="26"/>
      <c r="I4" s="19"/>
      <c r="J4" s="19"/>
      <c r="K4" s="19"/>
    </row>
    <row r="6" spans="1:15" ht="15.75" x14ac:dyDescent="0.25">
      <c r="B6" s="24" t="s">
        <v>8</v>
      </c>
      <c r="C6" s="24"/>
      <c r="D6" s="24"/>
      <c r="G6" s="18"/>
      <c r="I6" s="24" t="s">
        <v>8</v>
      </c>
      <c r="J6" s="24"/>
      <c r="K6" s="24"/>
    </row>
    <row r="7" spans="1:15" x14ac:dyDescent="0.25">
      <c r="B7" s="4" t="s">
        <v>1</v>
      </c>
      <c r="C7" s="4" t="s">
        <v>0</v>
      </c>
      <c r="D7" s="4" t="s">
        <v>7</v>
      </c>
      <c r="G7" s="18"/>
    </row>
    <row r="8" spans="1:15" x14ac:dyDescent="0.25">
      <c r="A8" s="1" t="s">
        <v>2</v>
      </c>
      <c r="B8">
        <v>1</v>
      </c>
      <c r="C8">
        <v>7.37</v>
      </c>
      <c r="D8">
        <f>C8*B8</f>
        <v>7.37</v>
      </c>
      <c r="H8" s="1" t="s">
        <v>2</v>
      </c>
      <c r="I8">
        <v>1</v>
      </c>
      <c r="J8">
        <v>6.37</v>
      </c>
      <c r="K8">
        <f>J8*I8</f>
        <v>6.37</v>
      </c>
    </row>
    <row r="9" spans="1:15" x14ac:dyDescent="0.25">
      <c r="A9" s="1" t="s">
        <v>5</v>
      </c>
      <c r="B9">
        <v>12</v>
      </c>
      <c r="C9">
        <v>0.8</v>
      </c>
      <c r="D9">
        <f t="shared" ref="D9:D20" si="0">C9*B9</f>
        <v>9.6000000000000014</v>
      </c>
      <c r="H9" s="1" t="s">
        <v>27</v>
      </c>
      <c r="I9">
        <v>15</v>
      </c>
      <c r="J9">
        <v>0.55000000000000004</v>
      </c>
      <c r="K9">
        <f t="shared" ref="K9:K12" si="1">J9*I9</f>
        <v>8.25</v>
      </c>
    </row>
    <row r="10" spans="1:15" x14ac:dyDescent="0.25">
      <c r="A10" s="1" t="s">
        <v>6</v>
      </c>
      <c r="B10">
        <v>3</v>
      </c>
      <c r="C10">
        <v>0.85</v>
      </c>
      <c r="D10">
        <f t="shared" si="0"/>
        <v>2.5499999999999998</v>
      </c>
      <c r="H10" s="1"/>
    </row>
    <row r="11" spans="1:15" x14ac:dyDescent="0.25">
      <c r="A11" s="1" t="s">
        <v>3</v>
      </c>
      <c r="B11">
        <v>1</v>
      </c>
      <c r="C11">
        <v>5.65</v>
      </c>
      <c r="D11">
        <f t="shared" si="0"/>
        <v>5.65</v>
      </c>
      <c r="H11" s="1" t="s">
        <v>3</v>
      </c>
      <c r="I11">
        <v>1</v>
      </c>
      <c r="J11">
        <v>3.45</v>
      </c>
      <c r="K11">
        <f t="shared" si="1"/>
        <v>3.45</v>
      </c>
    </row>
    <row r="12" spans="1:15" x14ac:dyDescent="0.25">
      <c r="A12" s="1" t="s">
        <v>5</v>
      </c>
      <c r="B12">
        <v>12</v>
      </c>
      <c r="C12">
        <v>0.8</v>
      </c>
      <c r="D12">
        <f t="shared" si="0"/>
        <v>9.6000000000000014</v>
      </c>
      <c r="H12" s="1" t="s">
        <v>31</v>
      </c>
      <c r="I12">
        <v>15</v>
      </c>
      <c r="J12">
        <v>0.34499999999999997</v>
      </c>
      <c r="K12">
        <f t="shared" si="1"/>
        <v>5.1749999999999998</v>
      </c>
    </row>
    <row r="13" spans="1:15" x14ac:dyDescent="0.25">
      <c r="A13" s="1" t="s">
        <v>6</v>
      </c>
      <c r="B13">
        <v>3</v>
      </c>
      <c r="C13">
        <v>0.85</v>
      </c>
      <c r="D13">
        <f t="shared" si="0"/>
        <v>2.5499999999999998</v>
      </c>
    </row>
    <row r="14" spans="1:15" x14ac:dyDescent="0.25">
      <c r="A14" s="1" t="s">
        <v>4</v>
      </c>
      <c r="B14">
        <v>1</v>
      </c>
      <c r="C14">
        <v>4.04</v>
      </c>
      <c r="D14">
        <f t="shared" si="0"/>
        <v>4.04</v>
      </c>
      <c r="H14" s="12"/>
      <c r="O14" s="2"/>
    </row>
    <row r="15" spans="1:15" x14ac:dyDescent="0.25">
      <c r="A15" s="1" t="s">
        <v>5</v>
      </c>
      <c r="B15">
        <v>12</v>
      </c>
      <c r="C15">
        <v>0.35</v>
      </c>
      <c r="D15">
        <f t="shared" si="0"/>
        <v>4.1999999999999993</v>
      </c>
      <c r="H15" s="12"/>
    </row>
    <row r="16" spans="1:15" ht="15.75" customHeight="1" x14ac:dyDescent="0.25">
      <c r="A16" s="1" t="s">
        <v>6</v>
      </c>
      <c r="B16">
        <v>3</v>
      </c>
      <c r="C16">
        <v>0.38</v>
      </c>
      <c r="D16">
        <f t="shared" si="0"/>
        <v>1.1400000000000001</v>
      </c>
      <c r="H16" s="12"/>
    </row>
    <row r="17" spans="1:14" x14ac:dyDescent="0.25">
      <c r="A17" s="12" t="s">
        <v>22</v>
      </c>
      <c r="B17">
        <v>15</v>
      </c>
      <c r="C17">
        <v>0.3</v>
      </c>
      <c r="D17">
        <f t="shared" si="0"/>
        <v>4.5</v>
      </c>
      <c r="H17" s="12" t="s">
        <v>22</v>
      </c>
      <c r="I17">
        <v>15</v>
      </c>
      <c r="J17">
        <v>0.3</v>
      </c>
      <c r="K17">
        <f t="shared" ref="K17:K19" si="2">J17*I17</f>
        <v>4.5</v>
      </c>
    </row>
    <row r="18" spans="1:14" x14ac:dyDescent="0.25">
      <c r="A18" s="12" t="s">
        <v>21</v>
      </c>
      <c r="B18">
        <v>15</v>
      </c>
      <c r="C18">
        <v>0.13</v>
      </c>
      <c r="D18">
        <f t="shared" si="0"/>
        <v>1.9500000000000002</v>
      </c>
      <c r="H18" s="12" t="s">
        <v>21</v>
      </c>
      <c r="I18">
        <v>15</v>
      </c>
      <c r="J18">
        <v>0.13</v>
      </c>
      <c r="K18">
        <f t="shared" si="2"/>
        <v>1.9500000000000002</v>
      </c>
    </row>
    <row r="19" spans="1:14" x14ac:dyDescent="0.25">
      <c r="A19" s="12" t="s">
        <v>28</v>
      </c>
      <c r="B19">
        <v>15</v>
      </c>
      <c r="C19">
        <v>0.05</v>
      </c>
      <c r="D19">
        <f t="shared" si="0"/>
        <v>0.75</v>
      </c>
      <c r="H19" s="12" t="s">
        <v>32</v>
      </c>
      <c r="I19">
        <v>15</v>
      </c>
      <c r="J19">
        <v>0.26</v>
      </c>
      <c r="K19">
        <f t="shared" si="2"/>
        <v>3.9000000000000004</v>
      </c>
    </row>
    <row r="20" spans="1:14" x14ac:dyDescent="0.25">
      <c r="A20" s="12" t="s">
        <v>29</v>
      </c>
      <c r="B20">
        <v>15</v>
      </c>
      <c r="C20">
        <v>0.35</v>
      </c>
      <c r="D20">
        <f t="shared" si="0"/>
        <v>5.25</v>
      </c>
      <c r="H20" s="12"/>
      <c r="K20" s="7"/>
    </row>
    <row r="21" spans="1:14" x14ac:dyDescent="0.25">
      <c r="A21" s="1" t="s">
        <v>24</v>
      </c>
      <c r="D21" s="9">
        <f>SUM(D8:D16)*13%</f>
        <v>6.0710000000000006</v>
      </c>
      <c r="H21" s="1" t="s">
        <v>24</v>
      </c>
      <c r="K21" s="9">
        <f>SUM(K8+K9+K11+K12+K14+K15)*13%</f>
        <v>3.0218500000000001</v>
      </c>
    </row>
    <row r="22" spans="1:14" x14ac:dyDescent="0.25">
      <c r="A22" s="13" t="s">
        <v>25</v>
      </c>
      <c r="D22" s="11">
        <f>SUM(D8:D21)</f>
        <v>65.221000000000004</v>
      </c>
      <c r="H22" s="13" t="s">
        <v>25</v>
      </c>
      <c r="K22" s="11">
        <f>SUM(K8:K21)</f>
        <v>36.616849999999999</v>
      </c>
      <c r="M22" s="17"/>
      <c r="N22" s="17">
        <f>D22/K22-100%</f>
        <v>0.78117451391913839</v>
      </c>
    </row>
    <row r="23" spans="1:14" x14ac:dyDescent="0.25">
      <c r="H23" s="1"/>
    </row>
    <row r="24" spans="1:14" x14ac:dyDescent="0.25">
      <c r="H24" s="1"/>
    </row>
    <row r="25" spans="1:14" x14ac:dyDescent="0.25">
      <c r="C25" s="1"/>
    </row>
    <row r="27" spans="1:14" ht="15.75" x14ac:dyDescent="0.25">
      <c r="B27" s="24" t="s">
        <v>9</v>
      </c>
      <c r="C27" s="24"/>
      <c r="D27" s="24"/>
      <c r="I27" s="24" t="s">
        <v>9</v>
      </c>
      <c r="J27" s="24"/>
      <c r="K27" s="24"/>
    </row>
    <row r="28" spans="1:14" x14ac:dyDescent="0.25">
      <c r="B28" s="2" t="s">
        <v>1</v>
      </c>
      <c r="C28" s="2" t="s">
        <v>0</v>
      </c>
      <c r="D28" s="2" t="s">
        <v>10</v>
      </c>
    </row>
    <row r="29" spans="1:14" x14ac:dyDescent="0.25">
      <c r="A29" s="1" t="s">
        <v>2</v>
      </c>
      <c r="B29">
        <v>1</v>
      </c>
      <c r="C29">
        <v>7.37</v>
      </c>
      <c r="D29">
        <f>C29*B29</f>
        <v>7.37</v>
      </c>
      <c r="H29" s="1" t="s">
        <v>2</v>
      </c>
      <c r="I29">
        <v>1</v>
      </c>
      <c r="J29">
        <v>6.37</v>
      </c>
      <c r="K29">
        <f>J29*I29</f>
        <v>6.37</v>
      </c>
    </row>
    <row r="30" spans="1:14" x14ac:dyDescent="0.25">
      <c r="A30" s="1" t="s">
        <v>5</v>
      </c>
      <c r="B30">
        <v>12</v>
      </c>
      <c r="C30">
        <v>0.8</v>
      </c>
      <c r="D30">
        <f t="shared" ref="D30:D44" si="3">C30*B30</f>
        <v>9.6000000000000014</v>
      </c>
      <c r="H30" s="1" t="s">
        <v>27</v>
      </c>
      <c r="I30">
        <v>30</v>
      </c>
      <c r="J30">
        <v>0.55000000000000004</v>
      </c>
      <c r="K30">
        <f t="shared" ref="K30" si="4">J30*I30</f>
        <v>16.5</v>
      </c>
    </row>
    <row r="31" spans="1:14" x14ac:dyDescent="0.25">
      <c r="A31" s="1" t="s">
        <v>6</v>
      </c>
      <c r="B31">
        <v>8</v>
      </c>
      <c r="C31" s="1">
        <v>0.85</v>
      </c>
      <c r="D31">
        <f t="shared" si="3"/>
        <v>6.8</v>
      </c>
    </row>
    <row r="32" spans="1:14" x14ac:dyDescent="0.25">
      <c r="A32" s="1" t="s">
        <v>11</v>
      </c>
      <c r="B32">
        <v>10</v>
      </c>
      <c r="C32">
        <v>1</v>
      </c>
      <c r="D32">
        <f t="shared" si="3"/>
        <v>10</v>
      </c>
    </row>
    <row r="33" spans="1:14" x14ac:dyDescent="0.25">
      <c r="A33" s="1" t="s">
        <v>3</v>
      </c>
      <c r="B33">
        <v>1</v>
      </c>
      <c r="C33">
        <v>5.65</v>
      </c>
      <c r="D33">
        <f t="shared" si="3"/>
        <v>5.65</v>
      </c>
      <c r="H33" s="1" t="s">
        <v>3</v>
      </c>
      <c r="I33">
        <v>1</v>
      </c>
      <c r="J33">
        <v>3.45</v>
      </c>
      <c r="K33">
        <f t="shared" ref="K33:K34" si="5">J33*I33</f>
        <v>3.45</v>
      </c>
    </row>
    <row r="34" spans="1:14" x14ac:dyDescent="0.25">
      <c r="A34" s="1" t="s">
        <v>5</v>
      </c>
      <c r="B34">
        <v>12</v>
      </c>
      <c r="C34">
        <v>0.8</v>
      </c>
      <c r="D34">
        <f t="shared" si="3"/>
        <v>9.6000000000000014</v>
      </c>
      <c r="H34" s="1" t="s">
        <v>31</v>
      </c>
      <c r="I34">
        <v>30</v>
      </c>
      <c r="J34">
        <v>0.34499999999999997</v>
      </c>
      <c r="K34">
        <f t="shared" si="5"/>
        <v>10.35</v>
      </c>
    </row>
    <row r="35" spans="1:14" x14ac:dyDescent="0.25">
      <c r="A35" s="1" t="s">
        <v>6</v>
      </c>
      <c r="B35">
        <v>8</v>
      </c>
      <c r="C35">
        <v>0.85</v>
      </c>
      <c r="D35">
        <f t="shared" si="3"/>
        <v>6.8</v>
      </c>
    </row>
    <row r="36" spans="1:14" x14ac:dyDescent="0.25">
      <c r="A36" s="1" t="s">
        <v>11</v>
      </c>
      <c r="B36">
        <v>10</v>
      </c>
      <c r="C36">
        <v>0.9</v>
      </c>
      <c r="D36">
        <f t="shared" si="3"/>
        <v>9</v>
      </c>
    </row>
    <row r="37" spans="1:14" x14ac:dyDescent="0.25">
      <c r="A37" s="1" t="s">
        <v>14</v>
      </c>
      <c r="B37">
        <v>1</v>
      </c>
      <c r="C37">
        <v>4.04</v>
      </c>
      <c r="D37">
        <f t="shared" si="3"/>
        <v>4.04</v>
      </c>
      <c r="H37" s="12"/>
    </row>
    <row r="38" spans="1:14" x14ac:dyDescent="0.25">
      <c r="A38" s="1" t="s">
        <v>5</v>
      </c>
      <c r="B38">
        <v>12</v>
      </c>
      <c r="C38">
        <v>0.35</v>
      </c>
      <c r="D38">
        <f t="shared" si="3"/>
        <v>4.1999999999999993</v>
      </c>
      <c r="H38" s="12"/>
    </row>
    <row r="39" spans="1:14" x14ac:dyDescent="0.25">
      <c r="A39" s="1" t="s">
        <v>6</v>
      </c>
      <c r="B39">
        <v>8</v>
      </c>
      <c r="C39">
        <v>0.38</v>
      </c>
      <c r="D39">
        <f t="shared" si="3"/>
        <v>3.04</v>
      </c>
      <c r="H39" s="12"/>
    </row>
    <row r="40" spans="1:14" x14ac:dyDescent="0.25">
      <c r="A40" s="1" t="s">
        <v>11</v>
      </c>
      <c r="B40">
        <v>10</v>
      </c>
      <c r="C40">
        <v>0.45</v>
      </c>
      <c r="D40">
        <f t="shared" si="3"/>
        <v>4.5</v>
      </c>
    </row>
    <row r="41" spans="1:14" x14ac:dyDescent="0.25">
      <c r="A41" s="12" t="s">
        <v>22</v>
      </c>
      <c r="B41">
        <v>30</v>
      </c>
      <c r="C41">
        <v>0.3</v>
      </c>
      <c r="D41">
        <f t="shared" si="3"/>
        <v>9</v>
      </c>
      <c r="H41" s="12" t="s">
        <v>22</v>
      </c>
      <c r="I41">
        <v>30</v>
      </c>
      <c r="J41">
        <v>0.3</v>
      </c>
      <c r="K41">
        <f t="shared" ref="K41:K43" si="6">J41*I41</f>
        <v>9</v>
      </c>
    </row>
    <row r="42" spans="1:14" x14ac:dyDescent="0.25">
      <c r="A42" s="12" t="s">
        <v>21</v>
      </c>
      <c r="B42">
        <v>30</v>
      </c>
      <c r="C42">
        <v>0.13</v>
      </c>
      <c r="D42">
        <f t="shared" si="3"/>
        <v>3.9000000000000004</v>
      </c>
      <c r="H42" s="12" t="s">
        <v>21</v>
      </c>
      <c r="I42">
        <v>30</v>
      </c>
      <c r="J42">
        <v>0.13</v>
      </c>
      <c r="K42">
        <f t="shared" si="6"/>
        <v>3.9000000000000004</v>
      </c>
    </row>
    <row r="43" spans="1:14" x14ac:dyDescent="0.25">
      <c r="A43" s="12" t="s">
        <v>28</v>
      </c>
      <c r="B43">
        <v>30</v>
      </c>
      <c r="C43">
        <v>0.05</v>
      </c>
      <c r="D43">
        <f t="shared" si="3"/>
        <v>1.5</v>
      </c>
      <c r="H43" s="12" t="s">
        <v>32</v>
      </c>
      <c r="I43">
        <v>30</v>
      </c>
      <c r="J43">
        <v>0.26</v>
      </c>
      <c r="K43">
        <f t="shared" si="6"/>
        <v>7.8000000000000007</v>
      </c>
    </row>
    <row r="44" spans="1:14" x14ac:dyDescent="0.25">
      <c r="A44" s="12" t="s">
        <v>29</v>
      </c>
      <c r="B44">
        <v>30</v>
      </c>
      <c r="C44">
        <v>0.35</v>
      </c>
      <c r="D44">
        <f t="shared" si="3"/>
        <v>10.5</v>
      </c>
    </row>
    <row r="45" spans="1:14" x14ac:dyDescent="0.25">
      <c r="A45" s="1" t="s">
        <v>24</v>
      </c>
      <c r="D45" s="9">
        <f>SUM(D29:D40)*13%</f>
        <v>10.478000000000002</v>
      </c>
      <c r="H45" s="1" t="s">
        <v>24</v>
      </c>
      <c r="I45" s="14"/>
      <c r="K45" s="9">
        <f>SUM(K29:K38)*13%</f>
        <v>4.7671000000000001</v>
      </c>
    </row>
    <row r="46" spans="1:14" x14ac:dyDescent="0.25">
      <c r="A46" s="13" t="s">
        <v>25</v>
      </c>
      <c r="D46" s="11">
        <f>SUM(D29:D45)</f>
        <v>115.97800000000001</v>
      </c>
      <c r="H46" s="13" t="s">
        <v>25</v>
      </c>
      <c r="K46" s="11">
        <f>SUM(K29:K45)</f>
        <v>62.137100000000004</v>
      </c>
      <c r="N46" s="17">
        <f>D46/K46-100%</f>
        <v>0.86648556176583713</v>
      </c>
    </row>
    <row r="47" spans="1:14" x14ac:dyDescent="0.25">
      <c r="A47" s="13"/>
    </row>
    <row r="48" spans="1:14" ht="15.75" x14ac:dyDescent="0.25">
      <c r="B48" s="24" t="s">
        <v>15</v>
      </c>
      <c r="C48" s="24"/>
      <c r="D48" s="24"/>
      <c r="I48" s="24" t="s">
        <v>15</v>
      </c>
      <c r="J48" s="24"/>
      <c r="K48" s="24"/>
    </row>
    <row r="49" spans="1:11" x14ac:dyDescent="0.25">
      <c r="B49" s="2" t="s">
        <v>1</v>
      </c>
      <c r="C49" s="2" t="s">
        <v>0</v>
      </c>
      <c r="D49" s="2" t="s">
        <v>10</v>
      </c>
      <c r="K49" s="3"/>
    </row>
    <row r="50" spans="1:11" x14ac:dyDescent="0.25">
      <c r="A50" s="1" t="s">
        <v>2</v>
      </c>
      <c r="B50">
        <v>1</v>
      </c>
      <c r="C50">
        <v>7.37</v>
      </c>
      <c r="D50">
        <f>C50*B50</f>
        <v>7.37</v>
      </c>
      <c r="H50" s="1" t="s">
        <v>2</v>
      </c>
      <c r="I50">
        <v>1</v>
      </c>
      <c r="J50">
        <v>6.37</v>
      </c>
      <c r="K50">
        <f>J50*I50</f>
        <v>6.37</v>
      </c>
    </row>
    <row r="51" spans="1:11" x14ac:dyDescent="0.25">
      <c r="A51" s="1" t="s">
        <v>5</v>
      </c>
      <c r="B51">
        <v>12</v>
      </c>
      <c r="C51">
        <v>0.8</v>
      </c>
      <c r="D51">
        <f t="shared" ref="D51:D68" si="7">C51*B51</f>
        <v>9.6000000000000014</v>
      </c>
      <c r="H51" s="1" t="s">
        <v>27</v>
      </c>
      <c r="I51">
        <v>55</v>
      </c>
      <c r="J51">
        <v>0.55000000000000004</v>
      </c>
      <c r="K51">
        <f t="shared" ref="K51" si="8">J51*I51</f>
        <v>30.250000000000004</v>
      </c>
    </row>
    <row r="52" spans="1:11" x14ac:dyDescent="0.25">
      <c r="A52" s="1" t="s">
        <v>6</v>
      </c>
      <c r="B52">
        <v>8</v>
      </c>
      <c r="C52" s="1">
        <v>0.85</v>
      </c>
      <c r="D52">
        <f t="shared" si="7"/>
        <v>6.8</v>
      </c>
    </row>
    <row r="53" spans="1:11" x14ac:dyDescent="0.25">
      <c r="A53" s="1" t="s">
        <v>11</v>
      </c>
      <c r="B53">
        <v>20</v>
      </c>
      <c r="C53">
        <v>1</v>
      </c>
      <c r="D53">
        <f t="shared" si="7"/>
        <v>20</v>
      </c>
      <c r="K53" s="3"/>
    </row>
    <row r="54" spans="1:11" x14ac:dyDescent="0.25">
      <c r="A54" s="1" t="s">
        <v>16</v>
      </c>
      <c r="B54">
        <v>15</v>
      </c>
      <c r="C54">
        <v>1.1000000000000001</v>
      </c>
      <c r="D54">
        <f t="shared" si="7"/>
        <v>16.5</v>
      </c>
    </row>
    <row r="55" spans="1:11" x14ac:dyDescent="0.25">
      <c r="A55" s="1" t="s">
        <v>3</v>
      </c>
      <c r="B55">
        <v>1</v>
      </c>
      <c r="C55">
        <v>5.65</v>
      </c>
      <c r="D55">
        <f t="shared" si="7"/>
        <v>5.65</v>
      </c>
      <c r="H55" s="1" t="s">
        <v>3</v>
      </c>
      <c r="I55">
        <v>1</v>
      </c>
      <c r="J55">
        <v>3.45</v>
      </c>
      <c r="K55">
        <f t="shared" ref="K55:K56" si="9">J55*I55</f>
        <v>3.45</v>
      </c>
    </row>
    <row r="56" spans="1:11" x14ac:dyDescent="0.25">
      <c r="A56" s="1" t="s">
        <v>5</v>
      </c>
      <c r="B56">
        <v>12</v>
      </c>
      <c r="C56">
        <v>0.8</v>
      </c>
      <c r="D56">
        <f t="shared" si="7"/>
        <v>9.6000000000000014</v>
      </c>
      <c r="H56" s="1" t="s">
        <v>31</v>
      </c>
      <c r="I56">
        <v>55</v>
      </c>
      <c r="J56">
        <v>0.34499999999999997</v>
      </c>
      <c r="K56">
        <f t="shared" si="9"/>
        <v>18.974999999999998</v>
      </c>
    </row>
    <row r="57" spans="1:11" x14ac:dyDescent="0.25">
      <c r="A57" s="1" t="s">
        <v>6</v>
      </c>
      <c r="B57">
        <v>8</v>
      </c>
      <c r="C57">
        <v>0.85</v>
      </c>
      <c r="D57">
        <f t="shared" si="7"/>
        <v>6.8</v>
      </c>
    </row>
    <row r="58" spans="1:11" x14ac:dyDescent="0.25">
      <c r="A58" s="1" t="s">
        <v>11</v>
      </c>
      <c r="B58">
        <v>20</v>
      </c>
      <c r="C58">
        <v>0.9</v>
      </c>
      <c r="D58">
        <f t="shared" si="7"/>
        <v>18</v>
      </c>
    </row>
    <row r="59" spans="1:11" x14ac:dyDescent="0.25">
      <c r="A59" s="1" t="s">
        <v>16</v>
      </c>
      <c r="B59">
        <v>15</v>
      </c>
      <c r="C59">
        <v>0.95</v>
      </c>
      <c r="D59">
        <f t="shared" si="7"/>
        <v>14.25</v>
      </c>
    </row>
    <row r="60" spans="1:11" x14ac:dyDescent="0.25">
      <c r="A60" s="1" t="s">
        <v>14</v>
      </c>
      <c r="B60">
        <v>1</v>
      </c>
      <c r="C60">
        <v>4.04</v>
      </c>
      <c r="D60">
        <f t="shared" si="7"/>
        <v>4.04</v>
      </c>
      <c r="H60" s="12"/>
    </row>
    <row r="61" spans="1:11" x14ac:dyDescent="0.25">
      <c r="A61" s="1" t="s">
        <v>5</v>
      </c>
      <c r="B61">
        <v>12</v>
      </c>
      <c r="C61">
        <v>0.35</v>
      </c>
      <c r="D61">
        <f t="shared" si="7"/>
        <v>4.1999999999999993</v>
      </c>
      <c r="H61" s="12"/>
    </row>
    <row r="62" spans="1:11" x14ac:dyDescent="0.25">
      <c r="A62" s="1" t="s">
        <v>6</v>
      </c>
      <c r="B62">
        <v>8</v>
      </c>
      <c r="C62">
        <v>0.38</v>
      </c>
      <c r="D62">
        <f t="shared" si="7"/>
        <v>3.04</v>
      </c>
      <c r="H62" s="12"/>
    </row>
    <row r="63" spans="1:11" x14ac:dyDescent="0.25">
      <c r="A63" s="1" t="s">
        <v>11</v>
      </c>
      <c r="B63">
        <v>20</v>
      </c>
      <c r="C63">
        <v>0.45</v>
      </c>
      <c r="D63">
        <f t="shared" si="7"/>
        <v>9</v>
      </c>
    </row>
    <row r="64" spans="1:11" x14ac:dyDescent="0.25">
      <c r="A64" s="1" t="s">
        <v>16</v>
      </c>
      <c r="B64">
        <v>15</v>
      </c>
      <c r="C64">
        <v>0.5</v>
      </c>
      <c r="D64">
        <f t="shared" si="7"/>
        <v>7.5</v>
      </c>
      <c r="H64" s="1"/>
      <c r="K64" s="3"/>
    </row>
    <row r="65" spans="1:14" x14ac:dyDescent="0.25">
      <c r="A65" s="12" t="s">
        <v>22</v>
      </c>
      <c r="B65">
        <v>55</v>
      </c>
      <c r="C65">
        <v>0.3</v>
      </c>
      <c r="D65">
        <f t="shared" si="7"/>
        <v>16.5</v>
      </c>
      <c r="H65" s="12" t="s">
        <v>22</v>
      </c>
      <c r="I65">
        <v>55</v>
      </c>
      <c r="J65">
        <v>0.3</v>
      </c>
      <c r="K65">
        <f t="shared" ref="K65:K67" si="10">J65*I65</f>
        <v>16.5</v>
      </c>
    </row>
    <row r="66" spans="1:14" x14ac:dyDescent="0.25">
      <c r="A66" s="12" t="s">
        <v>21</v>
      </c>
      <c r="B66">
        <v>55</v>
      </c>
      <c r="C66">
        <v>0.13</v>
      </c>
      <c r="D66">
        <f t="shared" si="7"/>
        <v>7.15</v>
      </c>
      <c r="H66" s="12" t="s">
        <v>21</v>
      </c>
      <c r="I66">
        <v>55</v>
      </c>
      <c r="J66">
        <v>0.13</v>
      </c>
      <c r="K66">
        <f t="shared" si="10"/>
        <v>7.15</v>
      </c>
    </row>
    <row r="67" spans="1:14" x14ac:dyDescent="0.25">
      <c r="A67" s="12" t="s">
        <v>28</v>
      </c>
      <c r="B67">
        <v>55</v>
      </c>
      <c r="C67">
        <v>0.05</v>
      </c>
      <c r="D67">
        <f t="shared" si="7"/>
        <v>2.75</v>
      </c>
      <c r="H67" s="12" t="s">
        <v>32</v>
      </c>
      <c r="I67">
        <v>55</v>
      </c>
      <c r="J67">
        <v>0.26</v>
      </c>
      <c r="K67">
        <f t="shared" si="10"/>
        <v>14.3</v>
      </c>
    </row>
    <row r="68" spans="1:14" x14ac:dyDescent="0.25">
      <c r="A68" s="12" t="s">
        <v>29</v>
      </c>
      <c r="B68">
        <v>55</v>
      </c>
      <c r="C68">
        <v>0.35</v>
      </c>
      <c r="D68">
        <f t="shared" si="7"/>
        <v>19.25</v>
      </c>
    </row>
    <row r="69" spans="1:14" s="2" customFormat="1" x14ac:dyDescent="0.25">
      <c r="A69" s="1" t="s">
        <v>24</v>
      </c>
      <c r="D69" s="16">
        <f>SUM(D50:D64)*13%</f>
        <v>18.505500000000005</v>
      </c>
      <c r="H69" s="1" t="s">
        <v>24</v>
      </c>
      <c r="I69"/>
      <c r="J69"/>
      <c r="K69" s="9">
        <f>SUM(K50:K61)*13%</f>
        <v>7.6758500000000005</v>
      </c>
      <c r="L69"/>
      <c r="N69" s="17"/>
    </row>
    <row r="70" spans="1:14" s="2" customFormat="1" x14ac:dyDescent="0.25">
      <c r="A70" s="13" t="s">
        <v>25</v>
      </c>
      <c r="D70" s="15">
        <f>SUM(D50:D69)</f>
        <v>206.50550000000004</v>
      </c>
      <c r="H70" s="13" t="s">
        <v>25</v>
      </c>
      <c r="I70"/>
      <c r="J70"/>
      <c r="K70" s="11">
        <f>SUM(K50:K69)</f>
        <v>104.67085</v>
      </c>
      <c r="L70"/>
      <c r="N70" s="17">
        <f>D70/K70-100%</f>
        <v>0.97290363076252873</v>
      </c>
    </row>
    <row r="72" spans="1:14" ht="15.75" x14ac:dyDescent="0.25">
      <c r="B72" s="24" t="s">
        <v>17</v>
      </c>
      <c r="C72" s="24"/>
      <c r="D72" s="24"/>
      <c r="I72" s="24" t="s">
        <v>17</v>
      </c>
      <c r="J72" s="24"/>
      <c r="K72" s="24"/>
    </row>
    <row r="73" spans="1:14" x14ac:dyDescent="0.25">
      <c r="B73" s="2" t="s">
        <v>1</v>
      </c>
      <c r="C73" s="2" t="s">
        <v>0</v>
      </c>
      <c r="D73" s="2" t="s">
        <v>10</v>
      </c>
      <c r="K73" s="3"/>
    </row>
    <row r="74" spans="1:14" x14ac:dyDescent="0.25">
      <c r="A74" s="1" t="s">
        <v>2</v>
      </c>
      <c r="B74">
        <v>1</v>
      </c>
      <c r="C74">
        <v>7.37</v>
      </c>
      <c r="D74">
        <f>C74*B74</f>
        <v>7.37</v>
      </c>
      <c r="H74" s="1" t="s">
        <v>2</v>
      </c>
      <c r="I74">
        <v>1</v>
      </c>
      <c r="J74">
        <v>6.37</v>
      </c>
      <c r="K74" s="3">
        <f>J74*I74</f>
        <v>6.37</v>
      </c>
    </row>
    <row r="75" spans="1:14" x14ac:dyDescent="0.25">
      <c r="A75" s="1" t="s">
        <v>5</v>
      </c>
      <c r="B75">
        <v>12</v>
      </c>
      <c r="C75">
        <v>0.8</v>
      </c>
      <c r="D75">
        <f t="shared" ref="D75:D95" si="11">C75*B75</f>
        <v>9.6000000000000014</v>
      </c>
      <c r="H75" s="1" t="s">
        <v>27</v>
      </c>
      <c r="I75">
        <v>80</v>
      </c>
      <c r="J75">
        <v>0.55000000000000004</v>
      </c>
      <c r="K75" s="3">
        <f t="shared" ref="K75" si="12">J75*I75</f>
        <v>44</v>
      </c>
    </row>
    <row r="76" spans="1:14" x14ac:dyDescent="0.25">
      <c r="A76" s="1" t="s">
        <v>6</v>
      </c>
      <c r="B76">
        <v>8</v>
      </c>
      <c r="C76" s="1">
        <v>0.85</v>
      </c>
      <c r="D76">
        <f t="shared" si="11"/>
        <v>6.8</v>
      </c>
    </row>
    <row r="77" spans="1:14" x14ac:dyDescent="0.25">
      <c r="A77" s="1" t="s">
        <v>11</v>
      </c>
      <c r="B77">
        <v>20</v>
      </c>
      <c r="C77">
        <v>1</v>
      </c>
      <c r="D77">
        <f t="shared" si="11"/>
        <v>20</v>
      </c>
      <c r="K77" s="3"/>
    </row>
    <row r="78" spans="1:14" x14ac:dyDescent="0.25">
      <c r="A78" s="1" t="s">
        <v>16</v>
      </c>
      <c r="B78">
        <v>30</v>
      </c>
      <c r="C78">
        <v>1.1000000000000001</v>
      </c>
      <c r="D78">
        <f t="shared" si="11"/>
        <v>33</v>
      </c>
    </row>
    <row r="79" spans="1:14" x14ac:dyDescent="0.25">
      <c r="A79" s="1" t="s">
        <v>18</v>
      </c>
      <c r="B79">
        <v>10</v>
      </c>
      <c r="C79">
        <v>1.2</v>
      </c>
      <c r="D79">
        <f t="shared" si="11"/>
        <v>12</v>
      </c>
    </row>
    <row r="80" spans="1:14" x14ac:dyDescent="0.25">
      <c r="A80" s="1" t="s">
        <v>3</v>
      </c>
      <c r="B80">
        <v>1</v>
      </c>
      <c r="C80">
        <v>5.65</v>
      </c>
      <c r="D80">
        <f t="shared" si="11"/>
        <v>5.65</v>
      </c>
      <c r="H80" s="1" t="s">
        <v>3</v>
      </c>
      <c r="I80">
        <v>1</v>
      </c>
      <c r="J80">
        <v>3.45</v>
      </c>
      <c r="K80">
        <f t="shared" ref="K80:K81" si="13">J80*I80</f>
        <v>3.45</v>
      </c>
    </row>
    <row r="81" spans="1:11" x14ac:dyDescent="0.25">
      <c r="A81" s="1" t="s">
        <v>5</v>
      </c>
      <c r="B81">
        <v>12</v>
      </c>
      <c r="C81">
        <v>0.8</v>
      </c>
      <c r="D81">
        <f t="shared" si="11"/>
        <v>9.6000000000000014</v>
      </c>
      <c r="H81" s="1" t="s">
        <v>31</v>
      </c>
      <c r="I81">
        <v>80</v>
      </c>
      <c r="J81">
        <v>0.34499999999999997</v>
      </c>
      <c r="K81">
        <f t="shared" si="13"/>
        <v>27.599999999999998</v>
      </c>
    </row>
    <row r="82" spans="1:11" x14ac:dyDescent="0.25">
      <c r="A82" s="1" t="s">
        <v>6</v>
      </c>
      <c r="B82">
        <v>8</v>
      </c>
      <c r="C82">
        <v>0.85</v>
      </c>
      <c r="D82">
        <f t="shared" si="11"/>
        <v>6.8</v>
      </c>
    </row>
    <row r="83" spans="1:11" x14ac:dyDescent="0.25">
      <c r="A83" s="1" t="s">
        <v>11</v>
      </c>
      <c r="B83">
        <v>20</v>
      </c>
      <c r="C83">
        <v>0.9</v>
      </c>
      <c r="D83">
        <f t="shared" si="11"/>
        <v>18</v>
      </c>
    </row>
    <row r="84" spans="1:11" x14ac:dyDescent="0.25">
      <c r="A84" s="1" t="s">
        <v>16</v>
      </c>
      <c r="B84">
        <v>30</v>
      </c>
      <c r="C84">
        <v>0.95</v>
      </c>
      <c r="D84">
        <f t="shared" si="11"/>
        <v>28.5</v>
      </c>
    </row>
    <row r="85" spans="1:11" x14ac:dyDescent="0.25">
      <c r="A85" s="1" t="s">
        <v>18</v>
      </c>
      <c r="B85">
        <v>10</v>
      </c>
      <c r="C85">
        <v>1</v>
      </c>
      <c r="D85">
        <f t="shared" si="11"/>
        <v>10</v>
      </c>
    </row>
    <row r="86" spans="1:11" x14ac:dyDescent="0.25">
      <c r="A86" s="1" t="s">
        <v>14</v>
      </c>
      <c r="B86">
        <v>1</v>
      </c>
      <c r="C86">
        <v>4.04</v>
      </c>
      <c r="D86">
        <f t="shared" si="11"/>
        <v>4.04</v>
      </c>
      <c r="H86" s="12"/>
    </row>
    <row r="87" spans="1:11" x14ac:dyDescent="0.25">
      <c r="A87" s="1" t="s">
        <v>5</v>
      </c>
      <c r="B87">
        <v>12</v>
      </c>
      <c r="C87">
        <v>0.35</v>
      </c>
      <c r="D87">
        <f t="shared" si="11"/>
        <v>4.1999999999999993</v>
      </c>
      <c r="H87" s="12"/>
    </row>
    <row r="88" spans="1:11" x14ac:dyDescent="0.25">
      <c r="A88" s="1" t="s">
        <v>6</v>
      </c>
      <c r="B88">
        <v>8</v>
      </c>
      <c r="C88">
        <v>0.38</v>
      </c>
      <c r="D88">
        <f t="shared" si="11"/>
        <v>3.04</v>
      </c>
      <c r="H88" s="12"/>
    </row>
    <row r="89" spans="1:11" x14ac:dyDescent="0.25">
      <c r="A89" s="1" t="s">
        <v>11</v>
      </c>
      <c r="B89">
        <v>20</v>
      </c>
      <c r="C89">
        <v>0.45</v>
      </c>
      <c r="D89">
        <f t="shared" si="11"/>
        <v>9</v>
      </c>
    </row>
    <row r="90" spans="1:11" x14ac:dyDescent="0.25">
      <c r="A90" s="1" t="s">
        <v>16</v>
      </c>
      <c r="B90">
        <v>30</v>
      </c>
      <c r="C90">
        <v>0.5</v>
      </c>
      <c r="D90">
        <f t="shared" si="11"/>
        <v>15</v>
      </c>
      <c r="H90" s="1"/>
    </row>
    <row r="91" spans="1:11" x14ac:dyDescent="0.25">
      <c r="A91" s="1" t="s">
        <v>18</v>
      </c>
      <c r="B91">
        <v>10</v>
      </c>
      <c r="C91">
        <v>0.55000000000000004</v>
      </c>
      <c r="D91">
        <f t="shared" si="11"/>
        <v>5.5</v>
      </c>
      <c r="H91" s="13"/>
      <c r="K91" s="11"/>
    </row>
    <row r="92" spans="1:11" x14ac:dyDescent="0.25">
      <c r="A92" s="12" t="s">
        <v>22</v>
      </c>
      <c r="B92">
        <v>80</v>
      </c>
      <c r="C92">
        <v>0.3</v>
      </c>
      <c r="D92">
        <f t="shared" si="11"/>
        <v>24</v>
      </c>
      <c r="H92" s="12" t="s">
        <v>22</v>
      </c>
      <c r="I92">
        <v>80</v>
      </c>
      <c r="J92">
        <v>0.3</v>
      </c>
      <c r="K92">
        <f t="shared" ref="K92:K94" si="14">J92*I92</f>
        <v>24</v>
      </c>
    </row>
    <row r="93" spans="1:11" x14ac:dyDescent="0.25">
      <c r="A93" s="12" t="s">
        <v>21</v>
      </c>
      <c r="B93">
        <v>80</v>
      </c>
      <c r="C93">
        <v>0.13</v>
      </c>
      <c r="D93">
        <f t="shared" si="11"/>
        <v>10.4</v>
      </c>
      <c r="H93" s="12" t="s">
        <v>21</v>
      </c>
      <c r="I93">
        <v>80</v>
      </c>
      <c r="J93">
        <v>0.13</v>
      </c>
      <c r="K93">
        <f t="shared" si="14"/>
        <v>10.4</v>
      </c>
    </row>
    <row r="94" spans="1:11" x14ac:dyDescent="0.25">
      <c r="A94" s="12" t="s">
        <v>28</v>
      </c>
      <c r="B94">
        <v>80</v>
      </c>
      <c r="C94">
        <v>0.05</v>
      </c>
      <c r="D94">
        <f t="shared" si="11"/>
        <v>4</v>
      </c>
      <c r="H94" s="12" t="s">
        <v>32</v>
      </c>
      <c r="I94">
        <v>80</v>
      </c>
      <c r="J94">
        <v>0.26</v>
      </c>
      <c r="K94">
        <f t="shared" si="14"/>
        <v>20.8</v>
      </c>
    </row>
    <row r="95" spans="1:11" x14ac:dyDescent="0.25">
      <c r="A95" s="12" t="s">
        <v>29</v>
      </c>
      <c r="B95">
        <v>80</v>
      </c>
      <c r="C95">
        <v>0.35</v>
      </c>
      <c r="D95">
        <f t="shared" si="11"/>
        <v>28</v>
      </c>
    </row>
    <row r="96" spans="1:11" ht="15" hidden="1" customHeight="1" x14ac:dyDescent="0.25">
      <c r="A96" s="1" t="s">
        <v>24</v>
      </c>
      <c r="H96" s="1" t="s">
        <v>24</v>
      </c>
      <c r="K96" s="9">
        <f>SUM(K80:K91)*13%</f>
        <v>4.0365000000000002</v>
      </c>
    </row>
    <row r="97" spans="1:14" x14ac:dyDescent="0.25">
      <c r="A97" s="1" t="s">
        <v>24</v>
      </c>
      <c r="D97" s="9">
        <f>(D74+D75+D76+D77+D78+D79+D80+D81+D83+D82+D84+D85+D86+D87+D88+D89+D90+D91)*13%</f>
        <v>27.053000000000001</v>
      </c>
      <c r="H97" s="1" t="s">
        <v>24</v>
      </c>
      <c r="K97" s="9">
        <f>SUM(K74:K81)*13%</f>
        <v>10.5846</v>
      </c>
    </row>
    <row r="98" spans="1:14" x14ac:dyDescent="0.25">
      <c r="A98" s="13" t="s">
        <v>25</v>
      </c>
      <c r="D98" s="11">
        <f>SUM(D74:D97)</f>
        <v>301.553</v>
      </c>
      <c r="H98" s="13" t="s">
        <v>25</v>
      </c>
      <c r="K98" s="11">
        <f>SUM(K74+K76+K75+K80+K81+K92+K93+K94+K97)</f>
        <v>147.2046</v>
      </c>
      <c r="N98" s="17">
        <f>D98/K98-100%</f>
        <v>1.0485297334458297</v>
      </c>
    </row>
    <row r="99" spans="1:14" x14ac:dyDescent="0.25">
      <c r="K99" s="3"/>
    </row>
    <row r="100" spans="1:14" ht="15.75" x14ac:dyDescent="0.25">
      <c r="B100" s="24" t="s">
        <v>19</v>
      </c>
      <c r="C100" s="24"/>
      <c r="D100" s="24"/>
      <c r="I100" s="24" t="s">
        <v>19</v>
      </c>
      <c r="J100" s="24"/>
      <c r="K100" s="24"/>
    </row>
    <row r="101" spans="1:14" x14ac:dyDescent="0.25">
      <c r="B101" s="2" t="s">
        <v>1</v>
      </c>
      <c r="C101" s="2" t="s">
        <v>0</v>
      </c>
      <c r="D101" s="2" t="s">
        <v>10</v>
      </c>
      <c r="K101" s="3"/>
    </row>
    <row r="102" spans="1:14" x14ac:dyDescent="0.25">
      <c r="A102" s="1" t="s">
        <v>2</v>
      </c>
      <c r="B102">
        <v>1</v>
      </c>
      <c r="C102">
        <v>7.37</v>
      </c>
      <c r="D102">
        <f>C102*B102</f>
        <v>7.37</v>
      </c>
      <c r="H102" s="1" t="s">
        <v>2</v>
      </c>
      <c r="I102">
        <v>1</v>
      </c>
      <c r="J102">
        <v>6.37</v>
      </c>
      <c r="K102" s="3">
        <f>J102*I102</f>
        <v>6.37</v>
      </c>
    </row>
    <row r="103" spans="1:14" x14ac:dyDescent="0.25">
      <c r="A103" s="1" t="s">
        <v>5</v>
      </c>
      <c r="B103">
        <v>12</v>
      </c>
      <c r="C103">
        <v>0.8</v>
      </c>
      <c r="D103">
        <f t="shared" ref="D103:D126" si="15">C103*B103</f>
        <v>9.6000000000000014</v>
      </c>
      <c r="H103" s="1" t="s">
        <v>27</v>
      </c>
      <c r="I103">
        <v>120</v>
      </c>
      <c r="J103">
        <v>0.55000000000000004</v>
      </c>
      <c r="K103" s="3">
        <f t="shared" ref="K103" si="16">J103*I103</f>
        <v>66</v>
      </c>
    </row>
    <row r="104" spans="1:14" x14ac:dyDescent="0.25">
      <c r="A104" s="1" t="s">
        <v>6</v>
      </c>
      <c r="B104">
        <v>8</v>
      </c>
      <c r="C104" s="1">
        <v>0.85</v>
      </c>
      <c r="D104">
        <f t="shared" si="15"/>
        <v>6.8</v>
      </c>
      <c r="K104" s="3"/>
    </row>
    <row r="105" spans="1:14" x14ac:dyDescent="0.25">
      <c r="A105" s="1" t="s">
        <v>11</v>
      </c>
      <c r="B105">
        <v>20</v>
      </c>
      <c r="C105">
        <v>1</v>
      </c>
      <c r="D105">
        <f t="shared" si="15"/>
        <v>20</v>
      </c>
      <c r="K105" s="3"/>
    </row>
    <row r="106" spans="1:14" x14ac:dyDescent="0.25">
      <c r="A106" s="1" t="s">
        <v>16</v>
      </c>
      <c r="B106">
        <v>30</v>
      </c>
      <c r="C106">
        <v>1.1000000000000001</v>
      </c>
      <c r="D106">
        <f t="shared" si="15"/>
        <v>33</v>
      </c>
    </row>
    <row r="107" spans="1:14" x14ac:dyDescent="0.25">
      <c r="A107" s="1" t="s">
        <v>18</v>
      </c>
      <c r="B107">
        <v>30</v>
      </c>
      <c r="C107">
        <v>1.2</v>
      </c>
      <c r="D107">
        <f t="shared" si="15"/>
        <v>36</v>
      </c>
    </row>
    <row r="108" spans="1:14" x14ac:dyDescent="0.25">
      <c r="A108" s="1" t="s">
        <v>20</v>
      </c>
      <c r="B108">
        <v>20</v>
      </c>
      <c r="C108">
        <v>1.36</v>
      </c>
      <c r="D108">
        <f t="shared" si="15"/>
        <v>27.200000000000003</v>
      </c>
    </row>
    <row r="109" spans="1:14" x14ac:dyDescent="0.25">
      <c r="A109" s="1" t="s">
        <v>3</v>
      </c>
      <c r="B109">
        <v>1</v>
      </c>
      <c r="C109">
        <v>5.65</v>
      </c>
      <c r="D109">
        <f t="shared" si="15"/>
        <v>5.65</v>
      </c>
      <c r="H109" s="1" t="s">
        <v>3</v>
      </c>
      <c r="I109">
        <v>1</v>
      </c>
      <c r="J109">
        <v>3.45</v>
      </c>
      <c r="K109">
        <f t="shared" ref="K109:K110" si="17">J109*I109</f>
        <v>3.45</v>
      </c>
    </row>
    <row r="110" spans="1:14" x14ac:dyDescent="0.25">
      <c r="A110" s="1" t="s">
        <v>5</v>
      </c>
      <c r="B110">
        <v>12</v>
      </c>
      <c r="C110">
        <v>0.8</v>
      </c>
      <c r="D110">
        <f t="shared" si="15"/>
        <v>9.6000000000000014</v>
      </c>
      <c r="H110" s="1" t="s">
        <v>31</v>
      </c>
      <c r="I110">
        <v>120</v>
      </c>
      <c r="J110">
        <v>0.34499999999999997</v>
      </c>
      <c r="K110">
        <f t="shared" si="17"/>
        <v>41.4</v>
      </c>
    </row>
    <row r="111" spans="1:14" x14ac:dyDescent="0.25">
      <c r="A111" s="1" t="s">
        <v>6</v>
      </c>
      <c r="B111">
        <v>8</v>
      </c>
      <c r="C111">
        <v>0.85</v>
      </c>
      <c r="D111">
        <f t="shared" si="15"/>
        <v>6.8</v>
      </c>
    </row>
    <row r="112" spans="1:14" x14ac:dyDescent="0.25">
      <c r="A112" s="1" t="s">
        <v>11</v>
      </c>
      <c r="B112">
        <v>20</v>
      </c>
      <c r="C112">
        <v>0.9</v>
      </c>
      <c r="D112">
        <f t="shared" si="15"/>
        <v>18</v>
      </c>
    </row>
    <row r="113" spans="1:14" x14ac:dyDescent="0.25">
      <c r="A113" s="1" t="s">
        <v>16</v>
      </c>
      <c r="B113">
        <v>30</v>
      </c>
      <c r="C113">
        <v>0.95</v>
      </c>
      <c r="D113">
        <f t="shared" si="15"/>
        <v>28.5</v>
      </c>
    </row>
    <row r="114" spans="1:14" x14ac:dyDescent="0.25">
      <c r="A114" s="1" t="s">
        <v>18</v>
      </c>
      <c r="B114">
        <v>30</v>
      </c>
      <c r="C114">
        <v>1</v>
      </c>
      <c r="D114">
        <f t="shared" si="15"/>
        <v>30</v>
      </c>
    </row>
    <row r="115" spans="1:14" x14ac:dyDescent="0.25">
      <c r="A115" s="1" t="s">
        <v>20</v>
      </c>
      <c r="B115">
        <v>20</v>
      </c>
      <c r="C115">
        <v>1.35</v>
      </c>
      <c r="D115">
        <f t="shared" si="15"/>
        <v>27</v>
      </c>
    </row>
    <row r="116" spans="1:14" x14ac:dyDescent="0.25">
      <c r="A116" s="1" t="s">
        <v>14</v>
      </c>
      <c r="B116">
        <v>1</v>
      </c>
      <c r="C116">
        <v>4.04</v>
      </c>
      <c r="D116">
        <f t="shared" si="15"/>
        <v>4.04</v>
      </c>
      <c r="H116" s="12"/>
    </row>
    <row r="117" spans="1:14" x14ac:dyDescent="0.25">
      <c r="A117" s="1" t="s">
        <v>5</v>
      </c>
      <c r="B117">
        <v>12</v>
      </c>
      <c r="C117">
        <v>0.35</v>
      </c>
      <c r="D117">
        <f t="shared" si="15"/>
        <v>4.1999999999999993</v>
      </c>
      <c r="H117" s="12"/>
    </row>
    <row r="118" spans="1:14" x14ac:dyDescent="0.25">
      <c r="A118" s="1" t="s">
        <v>6</v>
      </c>
      <c r="B118">
        <v>8</v>
      </c>
      <c r="C118">
        <v>0.38</v>
      </c>
      <c r="D118">
        <f t="shared" si="15"/>
        <v>3.04</v>
      </c>
      <c r="H118" s="12"/>
    </row>
    <row r="119" spans="1:14" x14ac:dyDescent="0.25">
      <c r="A119" s="1" t="s">
        <v>11</v>
      </c>
      <c r="B119">
        <v>20</v>
      </c>
      <c r="C119">
        <v>0.45</v>
      </c>
      <c r="D119">
        <f t="shared" si="15"/>
        <v>9</v>
      </c>
    </row>
    <row r="120" spans="1:14" x14ac:dyDescent="0.25">
      <c r="A120" s="1" t="s">
        <v>16</v>
      </c>
      <c r="B120">
        <v>30</v>
      </c>
      <c r="C120">
        <v>0.5</v>
      </c>
      <c r="D120">
        <f t="shared" si="15"/>
        <v>15</v>
      </c>
      <c r="H120" s="1"/>
    </row>
    <row r="121" spans="1:14" x14ac:dyDescent="0.25">
      <c r="A121" s="1" t="s">
        <v>18</v>
      </c>
      <c r="B121">
        <v>30</v>
      </c>
      <c r="C121">
        <v>0.55000000000000004</v>
      </c>
      <c r="D121">
        <f t="shared" si="15"/>
        <v>16.5</v>
      </c>
      <c r="H121" s="13"/>
    </row>
    <row r="122" spans="1:14" x14ac:dyDescent="0.25">
      <c r="A122" s="1" t="s">
        <v>20</v>
      </c>
      <c r="B122">
        <v>20</v>
      </c>
      <c r="C122">
        <v>0.6</v>
      </c>
      <c r="D122">
        <f t="shared" si="15"/>
        <v>12</v>
      </c>
    </row>
    <row r="123" spans="1:14" x14ac:dyDescent="0.25">
      <c r="A123" s="12" t="s">
        <v>22</v>
      </c>
      <c r="B123">
        <v>120</v>
      </c>
      <c r="C123">
        <v>0.3</v>
      </c>
      <c r="D123">
        <f t="shared" si="15"/>
        <v>36</v>
      </c>
      <c r="H123" s="12" t="s">
        <v>22</v>
      </c>
      <c r="I123">
        <v>120</v>
      </c>
      <c r="J123">
        <v>0.3</v>
      </c>
      <c r="K123">
        <f>I123*J123</f>
        <v>36</v>
      </c>
    </row>
    <row r="124" spans="1:14" x14ac:dyDescent="0.25">
      <c r="A124" s="12" t="s">
        <v>21</v>
      </c>
      <c r="B124">
        <v>120</v>
      </c>
      <c r="C124">
        <v>0.13</v>
      </c>
      <c r="D124">
        <f t="shared" si="15"/>
        <v>15.600000000000001</v>
      </c>
      <c r="H124" s="12" t="s">
        <v>21</v>
      </c>
      <c r="I124">
        <v>120</v>
      </c>
      <c r="J124">
        <v>0.13</v>
      </c>
      <c r="K124">
        <f t="shared" ref="K124:K125" si="18">I124*J124</f>
        <v>15.600000000000001</v>
      </c>
    </row>
    <row r="125" spans="1:14" x14ac:dyDescent="0.25">
      <c r="A125" s="12" t="s">
        <v>28</v>
      </c>
      <c r="B125">
        <v>120</v>
      </c>
      <c r="C125">
        <v>0.05</v>
      </c>
      <c r="D125">
        <f t="shared" si="15"/>
        <v>6</v>
      </c>
      <c r="H125" s="12" t="s">
        <v>32</v>
      </c>
      <c r="I125">
        <v>120</v>
      </c>
      <c r="J125">
        <v>0.26</v>
      </c>
      <c r="K125">
        <f t="shared" si="18"/>
        <v>31.200000000000003</v>
      </c>
    </row>
    <row r="126" spans="1:14" x14ac:dyDescent="0.25">
      <c r="A126" s="12" t="s">
        <v>29</v>
      </c>
      <c r="B126">
        <v>120</v>
      </c>
      <c r="C126">
        <v>0.35</v>
      </c>
      <c r="D126">
        <f t="shared" si="15"/>
        <v>42</v>
      </c>
    </row>
    <row r="127" spans="1:14" x14ac:dyDescent="0.25">
      <c r="A127" s="1" t="s">
        <v>24</v>
      </c>
      <c r="D127" s="9">
        <f>SUM(D102:D122)*13%</f>
        <v>42.809000000000012</v>
      </c>
      <c r="H127" s="1" t="s">
        <v>24</v>
      </c>
      <c r="K127" s="9">
        <f>SUM(K102:K122)*13%</f>
        <v>15.2386</v>
      </c>
    </row>
    <row r="128" spans="1:14" x14ac:dyDescent="0.25">
      <c r="A128" s="13" t="s">
        <v>25</v>
      </c>
      <c r="D128" s="11">
        <f>SUM(D102:D127)</f>
        <v>471.70900000000012</v>
      </c>
      <c r="H128" s="13" t="s">
        <v>25</v>
      </c>
      <c r="K128" s="11">
        <f>SUM(K102:K127)</f>
        <v>215.25859999999997</v>
      </c>
      <c r="N128" s="17">
        <f>D128/K128-100%</f>
        <v>1.1913596018927941</v>
      </c>
    </row>
  </sheetData>
  <mergeCells count="14">
    <mergeCell ref="N3:O3"/>
    <mergeCell ref="I100:K100"/>
    <mergeCell ref="I48:K48"/>
    <mergeCell ref="D4:H4"/>
    <mergeCell ref="I3:K3"/>
    <mergeCell ref="I6:K6"/>
    <mergeCell ref="I27:K27"/>
    <mergeCell ref="I72:K72"/>
    <mergeCell ref="B72:D72"/>
    <mergeCell ref="B100:D100"/>
    <mergeCell ref="B3:D3"/>
    <mergeCell ref="B27:D27"/>
    <mergeCell ref="B48:D48"/>
    <mergeCell ref="B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VODA</vt:lpstr>
      <vt:lpstr>VODA I ODVODNJA</vt:lpstr>
      <vt:lpstr>VODA, ODVODNJA I PROČIŠĆAVANJE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Jozić</dc:creator>
  <cp:lastModifiedBy>Barbara Srdoč</cp:lastModifiedBy>
  <cp:lastPrinted>2025-11-14T13:38:04Z</cp:lastPrinted>
  <dcterms:created xsi:type="dcterms:W3CDTF">2025-11-14T11:18:20Z</dcterms:created>
  <dcterms:modified xsi:type="dcterms:W3CDTF">2025-11-14T14:25:21Z</dcterms:modified>
</cp:coreProperties>
</file>